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160"/>
  </bookViews>
  <sheets>
    <sheet name="1部" sheetId="1" r:id="rId1"/>
    <sheet name="1部リーグ戦表" sheetId="2" r:id="rId2"/>
    <sheet name="累積警告" sheetId="3" r:id="rId3"/>
  </sheets>
  <definedNames>
    <definedName name="_xlnm.Print_Area" localSheetId="0">'1部'!$A$1:$M$60</definedName>
    <definedName name="_xlnm.Print_Area" localSheetId="1">'1部リーグ戦表'!$A$1:$BY$41</definedName>
    <definedName name="_xlnm.Print_Area" localSheetId="2">累積警告!$A$1:$M$56</definedName>
  </definedNames>
  <calcPr calcId="145621"/>
</workbook>
</file>

<file path=xl/calcChain.xml><?xml version="1.0" encoding="utf-8"?>
<calcChain xmlns="http://schemas.openxmlformats.org/spreadsheetml/2006/main">
  <c r="AG40" i="2" l="1"/>
  <c r="AL40" i="2"/>
  <c r="AG6" i="2" l="1"/>
  <c r="CO23" i="2" l="1"/>
  <c r="U22" i="2"/>
  <c r="CT21" i="2"/>
  <c r="AL38" i="2" s="1"/>
  <c r="CQ22" i="2" s="1"/>
  <c r="CS21" i="2"/>
  <c r="CP21" i="2"/>
  <c r="CO21" i="2"/>
  <c r="CL21" i="2"/>
  <c r="CK21" i="2"/>
  <c r="CT20" i="2"/>
  <c r="CQ23" i="2" s="1"/>
  <c r="CS20" i="2"/>
  <c r="AO40" i="2" s="1"/>
  <c r="CR23" i="2" s="1"/>
  <c r="P20" i="2"/>
  <c r="M20" i="2"/>
  <c r="CT19" i="2"/>
  <c r="AG38" i="2" s="1"/>
  <c r="CO22" i="2" s="1"/>
  <c r="CS19" i="2"/>
  <c r="AJ38" i="2" s="1"/>
  <c r="CP22" i="2" s="1"/>
  <c r="CR19" i="2"/>
  <c r="AG34" i="2" s="1"/>
  <c r="CO20" i="2" s="1"/>
  <c r="CQ19" i="2"/>
  <c r="AJ34" i="2" s="1"/>
  <c r="CP20" i="2" s="1"/>
  <c r="CT18" i="2"/>
  <c r="CS18" i="2"/>
  <c r="CR18" i="2"/>
  <c r="CQ18" i="2"/>
  <c r="K18" i="2"/>
  <c r="CF12" i="2" s="1"/>
  <c r="CT17" i="2"/>
  <c r="AB38" i="2" s="1"/>
  <c r="CM22" i="2" s="1"/>
  <c r="CS17" i="2"/>
  <c r="AE38" i="2" s="1"/>
  <c r="CN22" i="2" s="1"/>
  <c r="CR17" i="2"/>
  <c r="AB34" i="2" s="1"/>
  <c r="CM20" i="2" s="1"/>
  <c r="CQ17" i="2"/>
  <c r="AE34" i="2" s="1"/>
  <c r="CN20" i="2" s="1"/>
  <c r="AJ40" i="2" s="1"/>
  <c r="CP23" i="2" s="1"/>
  <c r="CP17" i="2"/>
  <c r="AB30" i="2" s="1"/>
  <c r="CM18" i="2" s="1"/>
  <c r="CO17" i="2"/>
  <c r="AE30" i="2" s="1"/>
  <c r="CN18" i="2" s="1"/>
  <c r="CT16" i="2"/>
  <c r="AB40" i="2" s="1"/>
  <c r="CM23" i="2" s="1"/>
  <c r="CS16" i="2"/>
  <c r="CR16" i="2"/>
  <c r="AB36" i="2" s="1"/>
  <c r="CM21" i="2" s="1"/>
  <c r="CQ16" i="2"/>
  <c r="CP16" i="2"/>
  <c r="CO16" i="2"/>
  <c r="AE32" i="2" s="1"/>
  <c r="CN19" i="2" s="1"/>
  <c r="K16" i="2"/>
  <c r="BO16" i="2" s="1"/>
  <c r="CT15" i="2"/>
  <c r="W38" i="2" s="1"/>
  <c r="CK22" i="2" s="1"/>
  <c r="CS15" i="2"/>
  <c r="Z38" i="2" s="1"/>
  <c r="CL22" i="2" s="1"/>
  <c r="CR15" i="2"/>
  <c r="W34" i="2" s="1"/>
  <c r="CK20" i="2" s="1"/>
  <c r="CQ15" i="2"/>
  <c r="Z34" i="2" s="1"/>
  <c r="CL20" i="2" s="1"/>
  <c r="CP15" i="2"/>
  <c r="W30" i="2" s="1"/>
  <c r="CK18" i="2" s="1"/>
  <c r="CO15" i="2"/>
  <c r="AG25" i="2" s="1"/>
  <c r="CN15" i="2"/>
  <c r="W26" i="2" s="1"/>
  <c r="CK16" i="2" s="1"/>
  <c r="CM15" i="2"/>
  <c r="Z26" i="2" s="1"/>
  <c r="CL16" i="2" s="1"/>
  <c r="W15" i="2"/>
  <c r="CT14" i="2"/>
  <c r="W40" i="2" s="1"/>
  <c r="CK23" i="2" s="1"/>
  <c r="CS14" i="2"/>
  <c r="Z40" i="2" s="1"/>
  <c r="CL23" i="2" s="1"/>
  <c r="CR14" i="2"/>
  <c r="CQ14" i="2"/>
  <c r="AL23" i="2" s="1"/>
  <c r="CP14" i="2"/>
  <c r="W32" i="2" s="1"/>
  <c r="CK19" i="2" s="1"/>
  <c r="CO14" i="2"/>
  <c r="AG23" i="2" s="1"/>
  <c r="CN14" i="2"/>
  <c r="CM14" i="2"/>
  <c r="CT13" i="2"/>
  <c r="R38" i="2" s="1"/>
  <c r="CS13" i="2"/>
  <c r="U38" i="2" s="1"/>
  <c r="CR13" i="2"/>
  <c r="R34" i="2" s="1"/>
  <c r="CQ13" i="2"/>
  <c r="U34" i="2" s="1"/>
  <c r="CP13" i="2"/>
  <c r="R30" i="2" s="1"/>
  <c r="CO13" i="2"/>
  <c r="CN13" i="2"/>
  <c r="R26" i="2" s="1"/>
  <c r="CM13" i="2"/>
  <c r="U26" i="2" s="1"/>
  <c r="CL13" i="2"/>
  <c r="W21" i="2" s="1"/>
  <c r="CK13" i="2"/>
  <c r="CT12" i="2"/>
  <c r="R40" i="2" s="1"/>
  <c r="CS12" i="2"/>
  <c r="U40" i="2" s="1"/>
  <c r="CR12" i="2"/>
  <c r="R36" i="2" s="1"/>
  <c r="CQ12" i="2"/>
  <c r="U36" i="2" s="1"/>
  <c r="CP12" i="2"/>
  <c r="R32" i="2" s="1"/>
  <c r="CO12" i="2"/>
  <c r="U32" i="2" s="1"/>
  <c r="CJ19" i="2" s="1"/>
  <c r="CN12" i="2"/>
  <c r="R28" i="2" s="1"/>
  <c r="CM12" i="2"/>
  <c r="U28" i="2" s="1"/>
  <c r="CL12" i="2"/>
  <c r="R24" i="2" s="1"/>
  <c r="CK12" i="2"/>
  <c r="U24" i="2" s="1"/>
  <c r="BO12" i="2"/>
  <c r="BK12" i="2"/>
  <c r="CT11" i="2"/>
  <c r="M38" i="2" s="1"/>
  <c r="CG22" i="2" s="1"/>
  <c r="M39" i="2" s="1"/>
  <c r="CS11" i="2"/>
  <c r="P38" i="2" s="1"/>
  <c r="CH22" i="2" s="1"/>
  <c r="CR11" i="2"/>
  <c r="M34" i="2" s="1"/>
  <c r="CG20" i="2" s="1"/>
  <c r="CQ11" i="2"/>
  <c r="P34" i="2" s="1"/>
  <c r="CH20" i="2" s="1"/>
  <c r="CP11" i="2"/>
  <c r="M30" i="2" s="1"/>
  <c r="CG18" i="2" s="1"/>
  <c r="CO11" i="2"/>
  <c r="CN11" i="2"/>
  <c r="M26" i="2" s="1"/>
  <c r="CG16" i="2" s="1"/>
  <c r="CM11" i="2"/>
  <c r="P26" i="2" s="1"/>
  <c r="CH16" i="2" s="1"/>
  <c r="CL11" i="2"/>
  <c r="M22" i="2" s="1"/>
  <c r="CG14" i="2" s="1"/>
  <c r="CK11" i="2"/>
  <c r="P22" i="2" s="1"/>
  <c r="CH14" i="2" s="1"/>
  <c r="CJ11" i="2"/>
  <c r="M18" i="2" s="1"/>
  <c r="CI11" i="2"/>
  <c r="R17" i="2" s="1"/>
  <c r="CF11" i="2"/>
  <c r="CT10" i="2"/>
  <c r="M40" i="2" s="1"/>
  <c r="CG23" i="2" s="1"/>
  <c r="CS10" i="2"/>
  <c r="P40" i="2" s="1"/>
  <c r="CH23" i="2" s="1"/>
  <c r="CR10" i="2"/>
  <c r="M36" i="2" s="1"/>
  <c r="CG21" i="2" s="1"/>
  <c r="CQ10" i="2"/>
  <c r="P36" i="2" s="1"/>
  <c r="CH21" i="2" s="1"/>
  <c r="CP10" i="2"/>
  <c r="M32" i="2" s="1"/>
  <c r="CG19" i="2" s="1"/>
  <c r="CO10" i="2"/>
  <c r="P32" i="2" s="1"/>
  <c r="CH19" i="2" s="1"/>
  <c r="CN10" i="2"/>
  <c r="M28" i="2" s="1"/>
  <c r="CG17" i="2" s="1"/>
  <c r="CM10" i="2"/>
  <c r="CL10" i="2"/>
  <c r="M24" i="2" s="1"/>
  <c r="CG15" i="2" s="1"/>
  <c r="CK10" i="2"/>
  <c r="P24" i="2" s="1"/>
  <c r="CH15" i="2" s="1"/>
  <c r="CJ10" i="2"/>
  <c r="R15" i="2" s="1"/>
  <c r="CI10" i="2"/>
  <c r="BO10" i="2"/>
  <c r="BK10" i="2"/>
  <c r="CT9" i="2"/>
  <c r="H38" i="2" s="1"/>
  <c r="CE22" i="2" s="1"/>
  <c r="CS9" i="2"/>
  <c r="CR9" i="2"/>
  <c r="CQ9" i="2"/>
  <c r="K34" i="2" s="1"/>
  <c r="CF20" i="2" s="1"/>
  <c r="CP9" i="2"/>
  <c r="H30" i="2" s="1"/>
  <c r="CE18" i="2" s="1"/>
  <c r="CO9" i="2"/>
  <c r="K30" i="2" s="1"/>
  <c r="CF18" i="2" s="1"/>
  <c r="CN9" i="2"/>
  <c r="H26" i="2" s="1"/>
  <c r="CE16" i="2" s="1"/>
  <c r="CM9" i="2"/>
  <c r="K26" i="2" s="1"/>
  <c r="CF16" i="2" s="1"/>
  <c r="CL9" i="2"/>
  <c r="CK9" i="2"/>
  <c r="K22" i="2" s="1"/>
  <c r="CJ9" i="2"/>
  <c r="H18" i="2" s="1"/>
  <c r="CE12" i="2" s="1"/>
  <c r="CI9" i="2"/>
  <c r="CH9" i="2"/>
  <c r="H14" i="2" s="1"/>
  <c r="CG9" i="2"/>
  <c r="K14" i="2" s="1"/>
  <c r="CT8" i="2"/>
  <c r="H40" i="2" s="1"/>
  <c r="CE23" i="2" s="1"/>
  <c r="CS8" i="2"/>
  <c r="CR8" i="2"/>
  <c r="H36" i="2" s="1"/>
  <c r="CE21" i="2" s="1"/>
  <c r="CQ8" i="2"/>
  <c r="CP8" i="2"/>
  <c r="H32" i="2" s="1"/>
  <c r="CE19" i="2" s="1"/>
  <c r="CO8" i="2"/>
  <c r="K32" i="2" s="1"/>
  <c r="CF19" i="2" s="1"/>
  <c r="CN8" i="2"/>
  <c r="H28" i="2" s="1"/>
  <c r="CE17" i="2" s="1"/>
  <c r="CM8" i="2"/>
  <c r="CL8" i="2"/>
  <c r="H24" i="2" s="1"/>
  <c r="CE15" i="2" s="1"/>
  <c r="CK8" i="2"/>
  <c r="CJ8" i="2"/>
  <c r="H20" i="2" s="1"/>
  <c r="CE13" i="2" s="1"/>
  <c r="CI8" i="2"/>
  <c r="CH8" i="2"/>
  <c r="H16" i="2" s="1"/>
  <c r="BK16" i="2" s="1"/>
  <c r="CG8" i="2"/>
  <c r="M11" i="2" s="1"/>
  <c r="AQ6" i="2"/>
  <c r="AL6" i="2"/>
  <c r="AB6" i="2"/>
  <c r="W6" i="2"/>
  <c r="R6" i="2"/>
  <c r="M6" i="2"/>
  <c r="H6" i="2"/>
  <c r="L60" i="1"/>
  <c r="M60" i="1"/>
  <c r="L59" i="1"/>
  <c r="M59" i="1"/>
  <c r="L58" i="1"/>
  <c r="M58" i="1"/>
  <c r="L57" i="1"/>
  <c r="M57" i="1"/>
  <c r="L56" i="1"/>
  <c r="M56" i="1"/>
  <c r="K55" i="1"/>
  <c r="L55" i="1" s="1"/>
  <c r="J55" i="1"/>
  <c r="M55" i="1" s="1"/>
  <c r="L54" i="1"/>
  <c r="M54" i="1"/>
  <c r="L53" i="1"/>
  <c r="M53" i="1"/>
  <c r="L52" i="1"/>
  <c r="M52" i="1"/>
  <c r="M51" i="1"/>
  <c r="L50" i="1"/>
  <c r="M50" i="1"/>
  <c r="L49" i="1"/>
  <c r="K48" i="1"/>
  <c r="L48" i="1" s="1"/>
  <c r="J48" i="1"/>
  <c r="M48" i="1" s="1"/>
  <c r="K47" i="1"/>
  <c r="L47" i="1" s="1"/>
  <c r="J47" i="1"/>
  <c r="M47" i="1" s="1"/>
  <c r="L46" i="1"/>
  <c r="M46" i="1"/>
  <c r="M45" i="1"/>
  <c r="L45" i="1"/>
  <c r="K44" i="1"/>
  <c r="L44" i="1" s="1"/>
  <c r="J44" i="1"/>
  <c r="M44" i="1" s="1"/>
  <c r="K43" i="1"/>
  <c r="L43" i="1" s="1"/>
  <c r="J43" i="1"/>
  <c r="M43" i="1" s="1"/>
  <c r="K42" i="1"/>
  <c r="L42" i="1" s="1"/>
  <c r="J42" i="1"/>
  <c r="M42" i="1" s="1"/>
  <c r="K41" i="1"/>
  <c r="L41" i="1" s="1"/>
  <c r="J41" i="1"/>
  <c r="M41" i="1" s="1"/>
  <c r="K40" i="1"/>
  <c r="L40" i="1" s="1"/>
  <c r="J40" i="1"/>
  <c r="M40" i="1" s="1"/>
  <c r="K39" i="1"/>
  <c r="L39" i="1" s="1"/>
  <c r="J39" i="1"/>
  <c r="M39" i="1" s="1"/>
  <c r="K38" i="1"/>
  <c r="L38" i="1" s="1"/>
  <c r="M38" i="1"/>
  <c r="M37" i="1"/>
  <c r="L37" i="1"/>
  <c r="K36" i="1"/>
  <c r="L36" i="1" s="1"/>
  <c r="J36" i="1"/>
  <c r="M36" i="1" s="1"/>
  <c r="K35" i="1"/>
  <c r="L35" i="1" s="1"/>
  <c r="J35" i="1"/>
  <c r="M35" i="1" s="1"/>
  <c r="K34" i="1"/>
  <c r="L34" i="1" s="1"/>
  <c r="J34" i="1"/>
  <c r="M34" i="1" s="1"/>
  <c r="K33" i="1"/>
  <c r="L33" i="1" s="1"/>
  <c r="J33" i="1"/>
  <c r="M33" i="1" s="1"/>
  <c r="K30" i="1"/>
  <c r="L30" i="1" s="1"/>
  <c r="J30" i="1"/>
  <c r="M30" i="1" s="1"/>
  <c r="K29" i="1"/>
  <c r="L29" i="1" s="1"/>
  <c r="J29" i="1"/>
  <c r="M29" i="1" s="1"/>
  <c r="K28" i="1"/>
  <c r="L28" i="1" s="1"/>
  <c r="J28" i="1"/>
  <c r="M28" i="1" s="1"/>
  <c r="K27" i="1"/>
  <c r="L27" i="1" s="1"/>
  <c r="J27" i="1"/>
  <c r="M27" i="1" s="1"/>
  <c r="K26" i="1"/>
  <c r="L26" i="1" s="1"/>
  <c r="J26" i="1"/>
  <c r="M26" i="1" s="1"/>
  <c r="K25" i="1"/>
  <c r="L25" i="1" s="1"/>
  <c r="J25" i="1"/>
  <c r="M25" i="1" s="1"/>
  <c r="K24" i="1"/>
  <c r="L24" i="1" s="1"/>
  <c r="J24" i="1"/>
  <c r="M24" i="1" s="1"/>
  <c r="K23" i="1"/>
  <c r="L23" i="1" s="1"/>
  <c r="J23" i="1"/>
  <c r="M23" i="1" s="1"/>
  <c r="K22" i="1"/>
  <c r="L22" i="1" s="1"/>
  <c r="J22" i="1"/>
  <c r="M22" i="1" s="1"/>
  <c r="K21" i="1"/>
  <c r="L21" i="1" s="1"/>
  <c r="J21" i="1"/>
  <c r="M21" i="1" s="1"/>
  <c r="K20" i="1"/>
  <c r="L20" i="1" s="1"/>
  <c r="J20" i="1"/>
  <c r="M20" i="1" s="1"/>
  <c r="K19" i="1"/>
  <c r="L19" i="1" s="1"/>
  <c r="J19" i="1"/>
  <c r="M19" i="1" s="1"/>
  <c r="K18" i="1"/>
  <c r="L18" i="1" s="1"/>
  <c r="J18" i="1"/>
  <c r="M18" i="1" s="1"/>
  <c r="M17" i="1"/>
  <c r="K17" i="1"/>
  <c r="L17" i="1" s="1"/>
  <c r="J17" i="1"/>
  <c r="K16" i="1"/>
  <c r="L16" i="1" s="1"/>
  <c r="J16" i="1"/>
  <c r="M16" i="1" s="1"/>
  <c r="K15" i="1"/>
  <c r="L15" i="1" s="1"/>
  <c r="J15" i="1"/>
  <c r="M15" i="1" s="1"/>
  <c r="K14" i="1"/>
  <c r="L14" i="1" s="1"/>
  <c r="J14" i="1"/>
  <c r="M14" i="1" s="1"/>
  <c r="K13" i="1"/>
  <c r="L13" i="1" s="1"/>
  <c r="J13" i="1"/>
  <c r="M13" i="1" s="1"/>
  <c r="K12" i="1"/>
  <c r="L12" i="1" s="1"/>
  <c r="J12" i="1"/>
  <c r="M12" i="1" s="1"/>
  <c r="K11" i="1"/>
  <c r="L11" i="1" s="1"/>
  <c r="J11" i="1"/>
  <c r="M11" i="1" s="1"/>
  <c r="K10" i="1"/>
  <c r="L10" i="1" s="1"/>
  <c r="J10" i="1"/>
  <c r="M10" i="1" s="1"/>
  <c r="K9" i="1"/>
  <c r="L9" i="1" s="1"/>
  <c r="J9" i="1"/>
  <c r="M9" i="1" s="1"/>
  <c r="K8" i="1"/>
  <c r="L8" i="1" s="1"/>
  <c r="J8" i="1"/>
  <c r="M8" i="1" s="1"/>
  <c r="K7" i="1"/>
  <c r="L7" i="1" s="1"/>
  <c r="J7" i="1"/>
  <c r="M7" i="1" s="1"/>
  <c r="K6" i="1"/>
  <c r="L6" i="1" s="1"/>
  <c r="J6" i="1"/>
  <c r="M6" i="1" s="1"/>
  <c r="K5" i="1"/>
  <c r="L5" i="1" s="1"/>
  <c r="J5" i="1"/>
  <c r="M5" i="1" s="1"/>
  <c r="K4" i="1"/>
  <c r="L4" i="1" s="1"/>
  <c r="J4" i="1"/>
  <c r="M4" i="1" s="1"/>
  <c r="K3" i="1"/>
  <c r="L3" i="1" s="1"/>
  <c r="J3" i="1"/>
  <c r="M3" i="1" s="1"/>
  <c r="BK20" i="2" l="1"/>
  <c r="AQ37" i="2"/>
  <c r="H22" i="2"/>
  <c r="CE14" i="2" s="1"/>
  <c r="AB11" i="2"/>
  <c r="AQ23" i="2"/>
  <c r="AB17" i="2"/>
  <c r="BS12" i="2"/>
  <c r="AB25" i="2"/>
  <c r="BS16" i="2"/>
  <c r="BO14" i="2"/>
  <c r="BQ14" i="2" s="1"/>
  <c r="CF10" i="2"/>
  <c r="BK14" i="2"/>
  <c r="CE10" i="2"/>
  <c r="H15" i="2" s="1"/>
  <c r="M13" i="2"/>
  <c r="AG13" i="2"/>
  <c r="R13" i="2"/>
  <c r="AQ17" i="2"/>
  <c r="AL41" i="2"/>
  <c r="CK17" i="2"/>
  <c r="AG27" i="2"/>
  <c r="M25" i="2"/>
  <c r="BQ10" i="2"/>
  <c r="AL27" i="2"/>
  <c r="AL31" i="2"/>
  <c r="AL21" i="2"/>
  <c r="W11" i="2"/>
  <c r="AQ11" i="2"/>
  <c r="BS10" i="2"/>
  <c r="AG21" i="2"/>
  <c r="AB23" i="2"/>
  <c r="AQ27" i="2"/>
  <c r="AQ31" i="2"/>
  <c r="AB15" i="2"/>
  <c r="P28" i="2"/>
  <c r="CH17" i="2" s="1"/>
  <c r="M29" i="2" s="1"/>
  <c r="BK26" i="2"/>
  <c r="CI16" i="2"/>
  <c r="CJ15" i="2"/>
  <c r="H19" i="2"/>
  <c r="AL13" i="2"/>
  <c r="H34" i="2"/>
  <c r="CE20" i="2" s="1"/>
  <c r="H35" i="2" s="1"/>
  <c r="M31" i="2"/>
  <c r="BK40" i="2"/>
  <c r="CI23" i="2"/>
  <c r="K20" i="2"/>
  <c r="CF13" i="2" s="1"/>
  <c r="R11" i="2"/>
  <c r="AZ10" i="2" s="1"/>
  <c r="BO34" i="2"/>
  <c r="CJ20" i="2"/>
  <c r="W39" i="2"/>
  <c r="BK36" i="2"/>
  <c r="CI21" i="2"/>
  <c r="P30" i="2"/>
  <c r="CH18" i="2" s="1"/>
  <c r="AG17" i="2"/>
  <c r="H33" i="2"/>
  <c r="M33" i="2"/>
  <c r="CI15" i="2"/>
  <c r="BK24" i="2"/>
  <c r="BK30" i="2"/>
  <c r="CI18" i="2"/>
  <c r="K36" i="2"/>
  <c r="CF21" i="2" s="1"/>
  <c r="AL11" i="2"/>
  <c r="W13" i="2"/>
  <c r="AV12" i="2" s="1"/>
  <c r="CF14" i="2"/>
  <c r="K38" i="2"/>
  <c r="CF22" i="2" s="1"/>
  <c r="AQ13" i="2"/>
  <c r="CJ17" i="2"/>
  <c r="M37" i="2"/>
  <c r="CG12" i="2"/>
  <c r="BK18" i="2"/>
  <c r="CI17" i="2"/>
  <c r="BK34" i="2"/>
  <c r="CI20" i="2"/>
  <c r="CJ22" i="2"/>
  <c r="CI19" i="2"/>
  <c r="R33" i="2" s="1"/>
  <c r="BK38" i="2"/>
  <c r="CI22" i="2"/>
  <c r="H27" i="2"/>
  <c r="W31" i="2"/>
  <c r="AB31" i="2"/>
  <c r="AG35" i="2"/>
  <c r="CJ21" i="2"/>
  <c r="BD14" i="2"/>
  <c r="AV14" i="2"/>
  <c r="CE11" i="2"/>
  <c r="H17" i="2" s="1"/>
  <c r="CJ23" i="2"/>
  <c r="M23" i="2"/>
  <c r="AG39" i="2"/>
  <c r="BO26" i="2"/>
  <c r="CJ16" i="2"/>
  <c r="K24" i="2"/>
  <c r="CF15" i="2" s="1"/>
  <c r="H25" i="2" s="1"/>
  <c r="AL25" i="2"/>
  <c r="K28" i="2"/>
  <c r="CF17" i="2" s="1"/>
  <c r="AL33" i="2"/>
  <c r="AG11" i="2"/>
  <c r="CG13" i="2"/>
  <c r="AG15" i="2"/>
  <c r="AZ14" i="2" s="1"/>
  <c r="P18" i="2"/>
  <c r="AB19" i="2"/>
  <c r="AQ21" i="2"/>
  <c r="AQ25" i="2"/>
  <c r="AG29" i="2"/>
  <c r="U30" i="2"/>
  <c r="AQ33" i="2"/>
  <c r="BM10" i="2"/>
  <c r="CH13" i="2"/>
  <c r="AL15" i="2"/>
  <c r="AL29" i="2"/>
  <c r="Z32" i="2"/>
  <c r="CL19" i="2" s="1"/>
  <c r="AQ35" i="2"/>
  <c r="AE36" i="2"/>
  <c r="CN21" i="2" s="1"/>
  <c r="AB37" i="2" s="1"/>
  <c r="K40" i="2"/>
  <c r="CF23" i="2" s="1"/>
  <c r="H41" i="2" s="1"/>
  <c r="AE40" i="2"/>
  <c r="CN23" i="2" s="1"/>
  <c r="AB41" i="2" s="1"/>
  <c r="AL17" i="2"/>
  <c r="W19" i="2"/>
  <c r="AG19" i="2"/>
  <c r="AB13" i="2"/>
  <c r="BD12" i="2" s="1"/>
  <c r="CJ14" i="2"/>
  <c r="AQ15" i="2"/>
  <c r="W17" i="2"/>
  <c r="AL19" i="2"/>
  <c r="AQ29" i="2"/>
  <c r="Z30" i="2"/>
  <c r="CL18" i="2" s="1"/>
  <c r="AB32" i="2"/>
  <c r="CM19" i="2" s="1"/>
  <c r="AO38" i="2"/>
  <c r="CR22" i="2" s="1"/>
  <c r="AQ19" i="2"/>
  <c r="R22" i="2"/>
  <c r="AB21" i="2"/>
  <c r="CL17" i="2"/>
  <c r="BO36" i="2" l="1"/>
  <c r="BS36" i="2" s="1"/>
  <c r="BS14" i="2"/>
  <c r="BM14" i="2"/>
  <c r="BU14" i="2" s="1"/>
  <c r="BU10" i="2"/>
  <c r="BK28" i="2"/>
  <c r="BM26" i="2" s="1"/>
  <c r="BO20" i="2"/>
  <c r="BS20" i="2" s="1"/>
  <c r="R35" i="2"/>
  <c r="M21" i="2"/>
  <c r="BD28" i="2"/>
  <c r="BD24" i="2"/>
  <c r="AZ24" i="2"/>
  <c r="AV24" i="2"/>
  <c r="BM34" i="2"/>
  <c r="BS34" i="2"/>
  <c r="CH12" i="2"/>
  <c r="M19" i="2" s="1"/>
  <c r="BO18" i="2"/>
  <c r="BO40" i="2"/>
  <c r="BS40" i="2" s="1"/>
  <c r="BD26" i="2"/>
  <c r="AZ28" i="2"/>
  <c r="AZ20" i="2"/>
  <c r="AV20" i="2"/>
  <c r="BD20" i="2"/>
  <c r="AV10" i="2"/>
  <c r="AX10" i="2" s="1"/>
  <c r="BD10" i="2"/>
  <c r="BF10" i="2" s="1"/>
  <c r="BO22" i="2"/>
  <c r="BO28" i="2"/>
  <c r="AZ12" i="2"/>
  <c r="BB10" i="2" s="1"/>
  <c r="BO24" i="2"/>
  <c r="BS24" i="2" s="1"/>
  <c r="BO32" i="2"/>
  <c r="AV16" i="2"/>
  <c r="AX14" i="2" s="1"/>
  <c r="BD16" i="2"/>
  <c r="BF14" i="2" s="1"/>
  <c r="AZ16" i="2"/>
  <c r="BB14" i="2" s="1"/>
  <c r="BO38" i="2"/>
  <c r="BM18" i="2"/>
  <c r="BK22" i="2"/>
  <c r="CI14" i="2"/>
  <c r="R23" i="2" s="1"/>
  <c r="AV22" i="2" s="1"/>
  <c r="BO30" i="2"/>
  <c r="CJ18" i="2"/>
  <c r="BD38" i="2"/>
  <c r="R41" i="2"/>
  <c r="BD40" i="2" s="1"/>
  <c r="R27" i="2"/>
  <c r="AZ26" i="2" s="1"/>
  <c r="BM38" i="2"/>
  <c r="BS26" i="2"/>
  <c r="AZ34" i="2"/>
  <c r="AV34" i="2"/>
  <c r="BD34" i="2"/>
  <c r="BK32" i="2"/>
  <c r="BM30" i="2" s="1"/>
  <c r="BD32" i="2"/>
  <c r="AZ32" i="2"/>
  <c r="AV32" i="2"/>
  <c r="BD36" i="2"/>
  <c r="AZ36" i="2"/>
  <c r="AV36" i="2"/>
  <c r="BQ18" i="2" l="1"/>
  <c r="BQ34" i="2"/>
  <c r="BU34" i="2" s="1"/>
  <c r="BQ30" i="2"/>
  <c r="BU30" i="2" s="1"/>
  <c r="BS18" i="2"/>
  <c r="BS28" i="2"/>
  <c r="BB26" i="2"/>
  <c r="BF38" i="2"/>
  <c r="BQ38" i="2"/>
  <c r="BU38" i="2" s="1"/>
  <c r="AX22" i="2"/>
  <c r="BF34" i="2"/>
  <c r="BS38" i="2"/>
  <c r="BD18" i="2"/>
  <c r="BF18" i="2" s="1"/>
  <c r="AV18" i="2"/>
  <c r="AX18" i="2" s="1"/>
  <c r="AZ18" i="2"/>
  <c r="BB18" i="2" s="1"/>
  <c r="AV26" i="2"/>
  <c r="DA9" i="2"/>
  <c r="BH14" i="2"/>
  <c r="AV30" i="2"/>
  <c r="AX30" i="2" s="1"/>
  <c r="BD30" i="2"/>
  <c r="BF30" i="2" s="1"/>
  <c r="AZ30" i="2"/>
  <c r="BB30" i="2" s="1"/>
  <c r="BM22" i="2"/>
  <c r="BS22" i="2"/>
  <c r="AV38" i="2"/>
  <c r="BS32" i="2"/>
  <c r="BU18" i="2"/>
  <c r="BQ26" i="2"/>
  <c r="BU26" i="2" s="1"/>
  <c r="AZ38" i="2"/>
  <c r="AV28" i="2"/>
  <c r="BF26" i="2"/>
  <c r="BH10" i="2"/>
  <c r="DA8" i="2"/>
  <c r="AV40" i="2"/>
  <c r="AZ40" i="2"/>
  <c r="AX34" i="2"/>
  <c r="BB34" i="2"/>
  <c r="BQ22" i="2"/>
  <c r="AZ22" i="2"/>
  <c r="BB22" i="2" s="1"/>
  <c r="BS30" i="2"/>
  <c r="BD22" i="2"/>
  <c r="BF22" i="2" s="1"/>
  <c r="BH22" i="2" l="1"/>
  <c r="DA10" i="2"/>
  <c r="BB38" i="2"/>
  <c r="AX26" i="2"/>
  <c r="BH26" i="2" s="1"/>
  <c r="BH18" i="2"/>
  <c r="BU22" i="2"/>
  <c r="DA11" i="2" s="1"/>
  <c r="DA13" i="2"/>
  <c r="BH30" i="2"/>
  <c r="BH34" i="2"/>
  <c r="DA14" i="2"/>
  <c r="AX38" i="2"/>
  <c r="DA12" i="2" l="1"/>
  <c r="BH38" i="2"/>
  <c r="DA15" i="2"/>
  <c r="BW38" i="2" l="1"/>
  <c r="BW22" i="2"/>
  <c r="BW10" i="2"/>
  <c r="BW18" i="2"/>
  <c r="BW26" i="2"/>
  <c r="BW34" i="2"/>
  <c r="BW30" i="2"/>
  <c r="BW14" i="2"/>
</calcChain>
</file>

<file path=xl/sharedStrings.xml><?xml version="1.0" encoding="utf-8"?>
<sst xmlns="http://schemas.openxmlformats.org/spreadsheetml/2006/main" count="525" uniqueCount="170">
  <si>
    <t>節</t>
    <rPh sb="0" eb="1">
      <t>セツ</t>
    </rPh>
    <phoneticPr fontId="4"/>
  </si>
  <si>
    <t>期　　日</t>
    <rPh sb="0" eb="1">
      <t>キ</t>
    </rPh>
    <rPh sb="3" eb="4">
      <t>ヒ</t>
    </rPh>
    <phoneticPr fontId="4"/>
  </si>
  <si>
    <t>開始時間</t>
    <rPh sb="0" eb="2">
      <t>カイシ</t>
    </rPh>
    <rPh sb="2" eb="4">
      <t>ジカン</t>
    </rPh>
    <phoneticPr fontId="4"/>
  </si>
  <si>
    <t>試合会場</t>
    <rPh sb="0" eb="2">
      <t>シアイ</t>
    </rPh>
    <rPh sb="2" eb="4">
      <t>カイジョウ</t>
    </rPh>
    <phoneticPr fontId="4"/>
  </si>
  <si>
    <t>対戦カード</t>
    <rPh sb="0" eb="2">
      <t>タイセン</t>
    </rPh>
    <phoneticPr fontId="4"/>
  </si>
  <si>
    <t>主審</t>
    <rPh sb="0" eb="2">
      <t>シュシン</t>
    </rPh>
    <phoneticPr fontId="4"/>
  </si>
  <si>
    <t>ＡＲ１</t>
    <phoneticPr fontId="4"/>
  </si>
  <si>
    <t>ＡＲ２</t>
    <phoneticPr fontId="4"/>
  </si>
  <si>
    <t>４ｔｈ</t>
    <phoneticPr fontId="4"/>
  </si>
  <si>
    <t>松島ＦＢＣピッチ２</t>
    <rPh sb="0" eb="2">
      <t>マツシマ</t>
    </rPh>
    <phoneticPr fontId="3"/>
  </si>
  <si>
    <t>FCみやぎ　２ｎｄ</t>
    <phoneticPr fontId="3"/>
  </si>
  <si>
    <t>ｖｓ</t>
    <phoneticPr fontId="3"/>
  </si>
  <si>
    <t>AC.AZZURI　2nd</t>
    <phoneticPr fontId="3"/>
  </si>
  <si>
    <t>DUO　PARK</t>
    <phoneticPr fontId="3"/>
  </si>
  <si>
    <t>エボルティーボ</t>
    <phoneticPr fontId="3"/>
  </si>
  <si>
    <t>コバルトーレ女川</t>
    <rPh sb="6" eb="8">
      <t>オナガワ</t>
    </rPh>
    <phoneticPr fontId="3"/>
  </si>
  <si>
    <t>FCオークス</t>
    <phoneticPr fontId="3"/>
  </si>
  <si>
    <t>AOBA　FC</t>
    <phoneticPr fontId="3"/>
  </si>
  <si>
    <t>ベガルタ２ｎｄ</t>
    <phoneticPr fontId="3"/>
  </si>
  <si>
    <t>泉総合</t>
    <rPh sb="0" eb="1">
      <t>イズミ</t>
    </rPh>
    <rPh sb="1" eb="3">
      <t>ソウゴウ</t>
    </rPh>
    <phoneticPr fontId="3"/>
  </si>
  <si>
    <t>FCオークス</t>
  </si>
  <si>
    <t>AOBA　FC</t>
  </si>
  <si>
    <t>ベガルタ２ｎｄ</t>
  </si>
  <si>
    <t>コバルトーレ女川</t>
  </si>
  <si>
    <t>エボルティーボ</t>
  </si>
  <si>
    <t>FCみやぎ　２ｎｄ</t>
  </si>
  <si>
    <t>AC.AZZURI　2nd</t>
  </si>
  <si>
    <t>DUO　PARK</t>
  </si>
  <si>
    <t>松島ＦＢＣピッチ１</t>
    <rPh sb="0" eb="2">
      <t>マツシマ</t>
    </rPh>
    <phoneticPr fontId="3"/>
  </si>
  <si>
    <t>めぐみ野C</t>
    <rPh sb="3" eb="4">
      <t>ノ</t>
    </rPh>
    <phoneticPr fontId="3"/>
  </si>
  <si>
    <t>ＡＲ１</t>
    <phoneticPr fontId="4"/>
  </si>
  <si>
    <t>ＡＲ２</t>
    <phoneticPr fontId="4"/>
  </si>
  <si>
    <t>４ｔｈ</t>
    <phoneticPr fontId="4"/>
  </si>
  <si>
    <t xml:space="preserve">松島運動公園 </t>
    <rPh sb="0" eb="2">
      <t>マツシマ</t>
    </rPh>
    <rPh sb="2" eb="4">
      <t>ウンドウ</t>
    </rPh>
    <rPh sb="4" eb="6">
      <t>コウエン</t>
    </rPh>
    <phoneticPr fontId="3"/>
  </si>
  <si>
    <t>ベガルタ２ｎｄ</t>
    <phoneticPr fontId="3"/>
  </si>
  <si>
    <t>AOBA　FC</t>
    <phoneticPr fontId="3"/>
  </si>
  <si>
    <t>コバルトーレ女川</t>
    <phoneticPr fontId="3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</si>
  <si>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</si>
  <si>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</si>
  <si>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</si>
  <si>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勝点</t>
    <rPh sb="0" eb="1">
      <t>カチ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</si>
  <si>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</si>
  <si>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</si>
  <si>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得失差</t>
    <rPh sb="0" eb="2">
      <t>トクシツ</t>
    </rPh>
    <rPh sb="2" eb="3">
      <t>サ</t>
    </rPh>
    <phoneticPr fontId="4"/>
  </si>
  <si>
    <t>順位</t>
    <rPh sb="0" eb="2">
      <t>ジュンイ</t>
    </rPh>
    <phoneticPr fontId="4"/>
  </si>
  <si>
    <t>Ｈ</t>
    <phoneticPr fontId="4"/>
  </si>
  <si>
    <t>－</t>
    <phoneticPr fontId="4"/>
  </si>
  <si>
    <t>-</t>
    <phoneticPr fontId="4"/>
  </si>
  <si>
    <t>Ａ</t>
    <phoneticPr fontId="4"/>
  </si>
  <si>
    <t>コバルトーレ
女川</t>
    <rPh sb="7" eb="9">
      <t>オナガワ</t>
    </rPh>
    <phoneticPr fontId="13"/>
  </si>
  <si>
    <t>ＡＣ　
エボルティーボ</t>
    <phoneticPr fontId="3"/>
  </si>
  <si>
    <t>1節
中止</t>
    <rPh sb="1" eb="2">
      <t>セツ</t>
    </rPh>
    <rPh sb="3" eb="5">
      <t>チュウシ</t>
    </rPh>
    <phoneticPr fontId="4"/>
  </si>
  <si>
    <t>2節
中止</t>
    <rPh sb="1" eb="2">
      <t>セツ</t>
    </rPh>
    <rPh sb="3" eb="5">
      <t>チュウシ</t>
    </rPh>
    <phoneticPr fontId="4"/>
  </si>
  <si>
    <t>１節</t>
    <rPh sb="1" eb="2">
      <t>セツ</t>
    </rPh>
    <phoneticPr fontId="4"/>
  </si>
  <si>
    <t>２節</t>
    <rPh sb="1" eb="2">
      <t>セツ</t>
    </rPh>
    <phoneticPr fontId="4"/>
  </si>
  <si>
    <t>３節</t>
    <rPh sb="1" eb="2">
      <t>セツ</t>
    </rPh>
    <phoneticPr fontId="4"/>
  </si>
  <si>
    <t>４節</t>
    <rPh sb="1" eb="2">
      <t>セツ</t>
    </rPh>
    <phoneticPr fontId="4"/>
  </si>
  <si>
    <t>５節</t>
    <rPh sb="1" eb="2">
      <t>セツ</t>
    </rPh>
    <phoneticPr fontId="4"/>
  </si>
  <si>
    <t>６節</t>
    <rPh sb="1" eb="2">
      <t>セツ</t>
    </rPh>
    <phoneticPr fontId="4"/>
  </si>
  <si>
    <t>７節</t>
    <rPh sb="1" eb="2">
      <t>セツ</t>
    </rPh>
    <phoneticPr fontId="4"/>
  </si>
  <si>
    <t>3節
中止</t>
    <rPh sb="1" eb="2">
      <t>セツ</t>
    </rPh>
    <rPh sb="3" eb="5">
      <t>チュウシ</t>
    </rPh>
    <phoneticPr fontId="4"/>
  </si>
  <si>
    <t>4節
中止</t>
    <rPh sb="1" eb="2">
      <t>セツ</t>
    </rPh>
    <rPh sb="3" eb="5">
      <t>チュウシ</t>
    </rPh>
    <phoneticPr fontId="4"/>
  </si>
  <si>
    <t>5節
中止</t>
    <rPh sb="1" eb="2">
      <t>セツ</t>
    </rPh>
    <rPh sb="3" eb="5">
      <t>チュウシ</t>
    </rPh>
    <phoneticPr fontId="4"/>
  </si>
  <si>
    <t>6節
中止</t>
    <rPh sb="1" eb="2">
      <t>セツ</t>
    </rPh>
    <rPh sb="3" eb="5">
      <t>チュウシ</t>
    </rPh>
    <phoneticPr fontId="4"/>
  </si>
  <si>
    <t>7節
中止</t>
    <rPh sb="1" eb="2">
      <t>セツ</t>
    </rPh>
    <rPh sb="3" eb="5">
      <t>チュウシ</t>
    </rPh>
    <phoneticPr fontId="4"/>
  </si>
  <si>
    <t>FCオークス</t>
    <phoneticPr fontId="3"/>
  </si>
  <si>
    <t>FCオークス</t>
    <phoneticPr fontId="3"/>
  </si>
  <si>
    <r>
      <rPr>
        <b/>
        <sz val="26"/>
        <rFont val="ＭＳ Ｐゴシック"/>
        <family val="3"/>
        <charset val="128"/>
      </rPr>
      <t>宮城県トラック協会杯　ＭＪリーグ</t>
    </r>
    <r>
      <rPr>
        <b/>
        <sz val="26"/>
        <rFont val="CenturyOldst"/>
        <family val="1"/>
      </rPr>
      <t xml:space="preserve">   U-15   2021</t>
    </r>
    <r>
      <rPr>
        <b/>
        <sz val="26"/>
        <rFont val="ＭＳ Ｐゴシック"/>
        <family val="3"/>
        <charset val="128"/>
      </rPr>
      <t>宮城　【　１部　】　成績表</t>
    </r>
    <rPh sb="0" eb="3">
      <t>ミヤギケン</t>
    </rPh>
    <rPh sb="7" eb="10">
      <t>キョウカイハイ</t>
    </rPh>
    <phoneticPr fontId="4"/>
  </si>
  <si>
    <t>宮城県トラック協会杯　MJ１部試合日程</t>
    <rPh sb="0" eb="3">
      <t>ミヤギケン</t>
    </rPh>
    <rPh sb="7" eb="10">
      <t>キョウカイハイ</t>
    </rPh>
    <rPh sb="14" eb="15">
      <t>ブ</t>
    </rPh>
    <rPh sb="15" eb="17">
      <t>シアイ</t>
    </rPh>
    <rPh sb="17" eb="19">
      <t>ニッテイ</t>
    </rPh>
    <phoneticPr fontId="4"/>
  </si>
  <si>
    <t>０　ｖｓ　１</t>
    <phoneticPr fontId="3"/>
  </si>
  <si>
    <t>２　ｖｓ　０</t>
    <phoneticPr fontId="3"/>
  </si>
  <si>
    <t>１　ｖｓ　２</t>
    <phoneticPr fontId="3"/>
  </si>
  <si>
    <t>３　ｖｓ　０</t>
    <phoneticPr fontId="3"/>
  </si>
  <si>
    <t>●</t>
    <phoneticPr fontId="3"/>
  </si>
  <si>
    <t>○</t>
    <phoneticPr fontId="3"/>
  </si>
  <si>
    <t>●</t>
    <phoneticPr fontId="3"/>
  </si>
  <si>
    <t>○</t>
    <phoneticPr fontId="3"/>
  </si>
  <si>
    <t>AOBA FC</t>
    <phoneticPr fontId="4"/>
  </si>
  <si>
    <t>コバルトーレ女川</t>
    <rPh sb="6" eb="8">
      <t>オナガワ</t>
    </rPh>
    <phoneticPr fontId="4"/>
  </si>
  <si>
    <t>節</t>
    <phoneticPr fontId="4"/>
  </si>
  <si>
    <t>日付</t>
    <phoneticPr fontId="4"/>
  </si>
  <si>
    <t>背番号</t>
    <phoneticPr fontId="4"/>
  </si>
  <si>
    <t>氏名</t>
    <phoneticPr fontId="4"/>
  </si>
  <si>
    <t>警告/退場</t>
    <phoneticPr fontId="4"/>
  </si>
  <si>
    <t>節</t>
    <phoneticPr fontId="4"/>
  </si>
  <si>
    <t>日付</t>
    <phoneticPr fontId="4"/>
  </si>
  <si>
    <t>背番号</t>
    <phoneticPr fontId="4"/>
  </si>
  <si>
    <t>氏名</t>
    <phoneticPr fontId="4"/>
  </si>
  <si>
    <t>警告/退場</t>
    <phoneticPr fontId="4"/>
  </si>
  <si>
    <t>FCみやぎバルセロナ２ｎｄ</t>
    <phoneticPr fontId="4"/>
  </si>
  <si>
    <t>DUO PARK FC</t>
    <phoneticPr fontId="4"/>
  </si>
  <si>
    <t>警告（反スポーツ行為）</t>
    <rPh sb="3" eb="4">
      <t>ハン</t>
    </rPh>
    <rPh sb="8" eb="10">
      <t>コウイ</t>
    </rPh>
    <phoneticPr fontId="4"/>
  </si>
  <si>
    <t>ACエボルティーボ</t>
    <phoneticPr fontId="4"/>
  </si>
  <si>
    <t>A.C AZZURRI２ｎｄ</t>
    <phoneticPr fontId="4"/>
  </si>
  <si>
    <t>ＦＣオークス</t>
    <phoneticPr fontId="4"/>
  </si>
  <si>
    <t>ベガルタ仙台２ｎｄ</t>
    <rPh sb="4" eb="6">
      <t>センダイ</t>
    </rPh>
    <phoneticPr fontId="4"/>
  </si>
  <si>
    <t>※警告２回で次節出場停止</t>
    <rPh sb="1" eb="3">
      <t>ケイコク</t>
    </rPh>
    <rPh sb="4" eb="5">
      <t>カイ</t>
    </rPh>
    <rPh sb="6" eb="8">
      <t>ジセツ</t>
    </rPh>
    <rPh sb="8" eb="10">
      <t>シュツジョウ</t>
    </rPh>
    <rPh sb="10" eb="12">
      <t>テイシ</t>
    </rPh>
    <phoneticPr fontId="3"/>
  </si>
  <si>
    <t>狩野　晃</t>
    <rPh sb="0" eb="2">
      <t>カノ</t>
    </rPh>
    <rPh sb="3" eb="4">
      <t>アキラ</t>
    </rPh>
    <phoneticPr fontId="3"/>
  </si>
  <si>
    <t>宮城県トラック協会杯　ＭＪリーグ　U-15　2021宮城　【　１部　】　累積警告表</t>
    <rPh sb="0" eb="2">
      <t>ミヤギ</t>
    </rPh>
    <rPh sb="2" eb="3">
      <t>ケン</t>
    </rPh>
    <rPh sb="7" eb="9">
      <t>キョウカイ</t>
    </rPh>
    <rPh sb="9" eb="10">
      <t>ハイ</t>
    </rPh>
    <rPh sb="26" eb="28">
      <t>ミヤギ</t>
    </rPh>
    <rPh sb="32" eb="33">
      <t>ブ</t>
    </rPh>
    <rPh sb="36" eb="38">
      <t>ルイセキ</t>
    </rPh>
    <rPh sb="38" eb="40">
      <t>ケイコク</t>
    </rPh>
    <rPh sb="40" eb="41">
      <t>ヒョウ</t>
    </rPh>
    <phoneticPr fontId="4"/>
  </si>
  <si>
    <t>０　ｖｓ　１２</t>
    <phoneticPr fontId="3"/>
  </si>
  <si>
    <t>０　ｖｓ　３</t>
    <phoneticPr fontId="3"/>
  </si>
  <si>
    <t>０　ｖｓ　２</t>
    <phoneticPr fontId="3"/>
  </si>
  <si>
    <t>○</t>
    <phoneticPr fontId="3"/>
  </si>
  <si>
    <t>○</t>
    <phoneticPr fontId="3"/>
  </si>
  <si>
    <t>○</t>
    <phoneticPr fontId="3"/>
  </si>
  <si>
    <t>２　ｖｓ　３</t>
    <phoneticPr fontId="3"/>
  </si>
  <si>
    <t>６　ｖｓ　０</t>
    <phoneticPr fontId="3"/>
  </si>
  <si>
    <t>４　ｖｓ　０</t>
    <phoneticPr fontId="3"/>
  </si>
  <si>
    <t>４　ｖｓ　３</t>
    <phoneticPr fontId="3"/>
  </si>
  <si>
    <t>●</t>
    <phoneticPr fontId="3"/>
  </si>
  <si>
    <t>○</t>
    <phoneticPr fontId="3"/>
  </si>
  <si>
    <t>０　ｖｓ　１</t>
    <phoneticPr fontId="3"/>
  </si>
  <si>
    <t>１　ｖｓ　１</t>
    <phoneticPr fontId="3"/>
  </si>
  <si>
    <t>○</t>
    <phoneticPr fontId="3"/>
  </si>
  <si>
    <t>△</t>
    <phoneticPr fontId="3"/>
  </si>
  <si>
    <t>AC.AZZURRI　2nd</t>
    <phoneticPr fontId="3"/>
  </si>
  <si>
    <t>AC.AZZURRI　2nd</t>
    <phoneticPr fontId="3"/>
  </si>
  <si>
    <t>警告（反スポーツ行為）</t>
    <rPh sb="0" eb="2">
      <t>ケイコク</t>
    </rPh>
    <rPh sb="3" eb="4">
      <t>ハン</t>
    </rPh>
    <rPh sb="8" eb="10">
      <t>コウイ</t>
    </rPh>
    <phoneticPr fontId="4"/>
  </si>
  <si>
    <t>警告（ラフプレー）</t>
    <phoneticPr fontId="4"/>
  </si>
  <si>
    <t>三浦　珀</t>
    <rPh sb="0" eb="2">
      <t>ミウラ</t>
    </rPh>
    <rPh sb="3" eb="4">
      <t>ハク</t>
    </rPh>
    <phoneticPr fontId="3"/>
  </si>
  <si>
    <t>小山　瑛大</t>
    <rPh sb="0" eb="2">
      <t>コヤマ</t>
    </rPh>
    <rPh sb="3" eb="4">
      <t>エイ</t>
    </rPh>
    <rPh sb="4" eb="5">
      <t>ダイ</t>
    </rPh>
    <phoneticPr fontId="3"/>
  </si>
  <si>
    <t>伊藤　琉斗</t>
    <rPh sb="0" eb="2">
      <t>イトウ</t>
    </rPh>
    <rPh sb="3" eb="5">
      <t>リュウト</t>
    </rPh>
    <phoneticPr fontId="3"/>
  </si>
  <si>
    <t>警告（反スポーツ行為）</t>
    <rPh sb="3" eb="4">
      <t>ハン</t>
    </rPh>
    <rPh sb="8" eb="9">
      <t>コウ</t>
    </rPh>
    <phoneticPr fontId="4"/>
  </si>
  <si>
    <t>５　ｖｓ　０</t>
    <phoneticPr fontId="3"/>
  </si>
  <si>
    <t>●</t>
    <phoneticPr fontId="3"/>
  </si>
  <si>
    <t>FCみやぎ　２ｎｄ</t>
    <phoneticPr fontId="3"/>
  </si>
  <si>
    <t>AOBA　FC</t>
    <phoneticPr fontId="3"/>
  </si>
  <si>
    <t>女川運動公園</t>
    <rPh sb="0" eb="6">
      <t>オナガワウンドウコウエン</t>
    </rPh>
    <phoneticPr fontId="3"/>
  </si>
  <si>
    <t>DUO　PARK</t>
    <phoneticPr fontId="3"/>
  </si>
  <si>
    <t>セイホクパークFF</t>
    <phoneticPr fontId="3"/>
  </si>
  <si>
    <t>ベガルタ２ｎｄ</t>
    <phoneticPr fontId="3"/>
  </si>
  <si>
    <t>FCオークス</t>
    <phoneticPr fontId="3"/>
  </si>
  <si>
    <t>AOBA　FC</t>
    <phoneticPr fontId="3"/>
  </si>
  <si>
    <t>女川運動公園</t>
    <rPh sb="0" eb="6">
      <t>オナガワウンドウコウエン</t>
    </rPh>
    <phoneticPr fontId="3"/>
  </si>
  <si>
    <t>コバルトーレ女川</t>
    <phoneticPr fontId="3"/>
  </si>
  <si>
    <t>コバルトーレ女川</t>
    <phoneticPr fontId="3"/>
  </si>
  <si>
    <t>未定</t>
    <rPh sb="0" eb="2">
      <t>ミテイ</t>
    </rPh>
    <phoneticPr fontId="3"/>
  </si>
  <si>
    <t>エボルティーボ</t>
    <phoneticPr fontId="3"/>
  </si>
  <si>
    <t>AOBA　FC</t>
    <phoneticPr fontId="3"/>
  </si>
  <si>
    <t>FCみやぎ　２ｎｄ</t>
    <phoneticPr fontId="3"/>
  </si>
  <si>
    <t>FCオークス</t>
    <phoneticPr fontId="3"/>
  </si>
  <si>
    <t>FCみやぎ　２ｎｄ</t>
    <phoneticPr fontId="3"/>
  </si>
  <si>
    <t>DUO　PARK</t>
    <phoneticPr fontId="3"/>
  </si>
  <si>
    <t>ベガルタ２ｎｄ</t>
    <phoneticPr fontId="3"/>
  </si>
  <si>
    <t>コバルトーレ女川</t>
    <phoneticPr fontId="3"/>
  </si>
  <si>
    <t>DUO　PARK</t>
    <phoneticPr fontId="3"/>
  </si>
  <si>
    <t>FCみやぎ　２ｎｄ</t>
    <phoneticPr fontId="3"/>
  </si>
  <si>
    <t>コバルトーレ女川</t>
    <phoneticPr fontId="3"/>
  </si>
  <si>
    <t>リベルタ</t>
    <phoneticPr fontId="3"/>
  </si>
  <si>
    <t>３　ｖｓ　０</t>
    <phoneticPr fontId="3"/>
  </si>
  <si>
    <t>４　ｖｓ　３</t>
    <phoneticPr fontId="3"/>
  </si>
  <si>
    <t>０　ｖｓ　７</t>
    <phoneticPr fontId="3"/>
  </si>
  <si>
    <t>コバルトーレ女川</t>
    <phoneticPr fontId="3"/>
  </si>
  <si>
    <t>コバルトーレ女川</t>
    <phoneticPr fontId="3"/>
  </si>
  <si>
    <t>●</t>
    <phoneticPr fontId="3"/>
  </si>
  <si>
    <t>●</t>
    <phoneticPr fontId="3"/>
  </si>
  <si>
    <t>○</t>
    <phoneticPr fontId="3"/>
  </si>
  <si>
    <t>０　ｖｓ　２</t>
    <phoneticPr fontId="3"/>
  </si>
  <si>
    <t>２　ｖｓ　２</t>
    <phoneticPr fontId="3"/>
  </si>
  <si>
    <t>５　ｖｓ　０</t>
    <phoneticPr fontId="3"/>
  </si>
  <si>
    <t>●</t>
    <phoneticPr fontId="3"/>
  </si>
  <si>
    <t>△</t>
    <phoneticPr fontId="3"/>
  </si>
  <si>
    <t>●</t>
    <phoneticPr fontId="3"/>
  </si>
  <si>
    <t>b</t>
    <phoneticPr fontId="3"/>
  </si>
  <si>
    <t>４　ｖｓ　１</t>
    <phoneticPr fontId="3"/>
  </si>
  <si>
    <t>１　ｖｓ　２</t>
    <phoneticPr fontId="3"/>
  </si>
  <si>
    <t>○</t>
    <phoneticPr fontId="3"/>
  </si>
  <si>
    <t>○</t>
    <phoneticPr fontId="3"/>
  </si>
  <si>
    <t>FCみやぎ　　　　　バルセロナ２ｎｄ</t>
    <phoneticPr fontId="3"/>
  </si>
  <si>
    <t>AC.AZZURRI　２ｎｄ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</si>
</sst>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trike/>
      <sz val="10"/>
      <color rgb="FF0070C0"/>
      <name val="ＭＳ Ｐゴシック"/>
      <family val="3"/>
      <charset val="128"/>
    </font>
    <font>
      <b/>
      <strike/>
      <sz val="11"/>
      <color rgb="FF0070C0"/>
      <name val="ＭＳ Ｐゴシック"/>
      <family val="3"/>
      <charset val="128"/>
    </font>
    <font>
      <b/>
      <strike/>
      <sz val="14"/>
      <color rgb="FF0070C0"/>
      <name val="ＭＳ Ｐゴシック"/>
      <family val="3"/>
      <charset val="128"/>
    </font>
    <font>
      <b/>
      <sz val="11"/>
      <color rgb="FFFF0000"/>
      <name val="MS UI Gothic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0"/>
      <color rgb="FFFF0000"/>
      <name val="MS UI Gothic"/>
      <family val="3"/>
      <charset val="128"/>
    </font>
    <font>
      <b/>
      <sz val="26"/>
      <name val="CenturyOldst"/>
      <family val="3"/>
      <charset val="128"/>
    </font>
    <font>
      <b/>
      <sz val="26"/>
      <name val="ＭＳ Ｐゴシック"/>
      <family val="3"/>
      <charset val="128"/>
    </font>
    <font>
      <b/>
      <sz val="26"/>
      <name val="CenturyOldst"/>
      <family val="1"/>
    </font>
    <font>
      <b/>
      <i/>
      <sz val="18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9">
    <xf numFmtId="0" fontId="0" fillId="0" borderId="0" xfId="0">
      <alignment vertical="center"/>
    </xf>
    <xf numFmtId="0" fontId="5" fillId="0" borderId="0" xfId="1" applyFont="1" applyFill="1" applyBorder="1" applyAlignment="1">
      <alignment vertical="center" shrinkToFit="1"/>
    </xf>
    <xf numFmtId="176" fontId="5" fillId="0" borderId="2" xfId="2" applyNumberFormat="1" applyFont="1" applyFill="1" applyBorder="1" applyAlignment="1">
      <alignment horizontal="center" vertical="center"/>
    </xf>
    <xf numFmtId="20" fontId="5" fillId="0" borderId="2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20" fontId="5" fillId="0" borderId="3" xfId="1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/>
    </xf>
    <xf numFmtId="20" fontId="5" fillId="0" borderId="6" xfId="1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 shrinkToFit="1"/>
    </xf>
    <xf numFmtId="49" fontId="5" fillId="0" borderId="9" xfId="2" applyNumberFormat="1" applyFont="1" applyFill="1" applyBorder="1" applyAlignment="1">
      <alignment horizontal="center" vertical="center" shrinkToFit="1"/>
    </xf>
    <xf numFmtId="56" fontId="5" fillId="0" borderId="0" xfId="1" applyNumberFormat="1" applyFont="1" applyFill="1" applyBorder="1" applyAlignment="1">
      <alignment vertical="center" shrinkToFit="1"/>
    </xf>
    <xf numFmtId="0" fontId="6" fillId="0" borderId="0" xfId="2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5" fillId="0" borderId="96" xfId="1" applyFont="1" applyFill="1" applyBorder="1" applyAlignment="1">
      <alignment horizontal="center" vertical="center"/>
    </xf>
    <xf numFmtId="0" fontId="7" fillId="3" borderId="97" xfId="1" applyFont="1" applyFill="1" applyBorder="1" applyAlignment="1">
      <alignment horizontal="center" vertical="center" shrinkToFit="1"/>
    </xf>
    <xf numFmtId="0" fontId="5" fillId="0" borderId="109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 shrinkToFit="1"/>
    </xf>
    <xf numFmtId="176" fontId="19" fillId="5" borderId="3" xfId="1" applyNumberFormat="1" applyFont="1" applyFill="1" applyBorder="1" applyAlignment="1">
      <alignment horizontal="center" vertical="center"/>
    </xf>
    <xf numFmtId="20" fontId="19" fillId="5" borderId="3" xfId="1" applyNumberFormat="1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vertical="center"/>
    </xf>
    <xf numFmtId="49" fontId="19" fillId="5" borderId="6" xfId="2" applyNumberFormat="1" applyFont="1" applyFill="1" applyBorder="1" applyAlignment="1">
      <alignment horizontal="center" vertical="center" shrinkToFit="1"/>
    </xf>
    <xf numFmtId="0" fontId="7" fillId="5" borderId="3" xfId="1" applyNumberFormat="1" applyFont="1" applyFill="1" applyBorder="1" applyAlignment="1">
      <alignment horizontal="center" vertical="center" shrinkToFit="1"/>
    </xf>
    <xf numFmtId="0" fontId="7" fillId="5" borderId="7" xfId="1" applyNumberFormat="1" applyFont="1" applyFill="1" applyBorder="1" applyAlignment="1">
      <alignment horizontal="center" vertical="center" shrinkToFit="1"/>
    </xf>
    <xf numFmtId="0" fontId="7" fillId="5" borderId="98" xfId="1" applyNumberFormat="1" applyFont="1" applyFill="1" applyBorder="1" applyAlignment="1">
      <alignment horizontal="center" vertical="center" shrinkToFit="1"/>
    </xf>
    <xf numFmtId="176" fontId="19" fillId="5" borderId="6" xfId="1" applyNumberFormat="1" applyFont="1" applyFill="1" applyBorder="1" applyAlignment="1">
      <alignment horizontal="center" vertical="center"/>
    </xf>
    <xf numFmtId="20" fontId="19" fillId="5" borderId="6" xfId="1" applyNumberFormat="1" applyFont="1" applyFill="1" applyBorder="1" applyAlignment="1">
      <alignment horizontal="center" vertical="center"/>
    </xf>
    <xf numFmtId="0" fontId="20" fillId="5" borderId="6" xfId="1" applyFont="1" applyFill="1" applyBorder="1" applyAlignment="1">
      <alignment vertical="center"/>
    </xf>
    <xf numFmtId="0" fontId="7" fillId="5" borderId="6" xfId="1" applyNumberFormat="1" applyFont="1" applyFill="1" applyBorder="1" applyAlignment="1">
      <alignment horizontal="center" vertical="center" shrinkToFit="1"/>
    </xf>
    <xf numFmtId="0" fontId="7" fillId="5" borderId="5" xfId="1" applyNumberFormat="1" applyFont="1" applyFill="1" applyBorder="1" applyAlignment="1">
      <alignment horizontal="center" vertical="center" shrinkToFit="1"/>
    </xf>
    <xf numFmtId="0" fontId="7" fillId="5" borderId="100" xfId="1" applyNumberFormat="1" applyFont="1" applyFill="1" applyBorder="1" applyAlignment="1">
      <alignment horizontal="center" vertical="center" shrinkToFit="1"/>
    </xf>
    <xf numFmtId="49" fontId="19" fillId="5" borderId="3" xfId="2" applyNumberFormat="1" applyFont="1" applyFill="1" applyBorder="1" applyAlignment="1">
      <alignment horizontal="center" vertical="center" shrinkToFit="1"/>
    </xf>
    <xf numFmtId="56" fontId="7" fillId="5" borderId="7" xfId="1" applyNumberFormat="1" applyFont="1" applyFill="1" applyBorder="1" applyAlignment="1">
      <alignment horizontal="center" vertical="center" shrinkToFit="1"/>
    </xf>
    <xf numFmtId="0" fontId="7" fillId="5" borderId="101" xfId="1" applyNumberFormat="1" applyFont="1" applyFill="1" applyBorder="1" applyAlignment="1">
      <alignment horizontal="center" vertical="center" shrinkToFit="1"/>
    </xf>
    <xf numFmtId="176" fontId="19" fillId="5" borderId="9" xfId="1" applyNumberFormat="1" applyFont="1" applyFill="1" applyBorder="1" applyAlignment="1">
      <alignment horizontal="center" vertical="center"/>
    </xf>
    <xf numFmtId="20" fontId="19" fillId="5" borderId="9" xfId="1" applyNumberFormat="1" applyFont="1" applyFill="1" applyBorder="1" applyAlignment="1">
      <alignment horizontal="center" vertical="center"/>
    </xf>
    <xf numFmtId="0" fontId="20" fillId="5" borderId="9" xfId="1" applyFont="1" applyFill="1" applyBorder="1" applyAlignment="1">
      <alignment vertical="center"/>
    </xf>
    <xf numFmtId="49" fontId="19" fillId="5" borderId="9" xfId="2" applyNumberFormat="1" applyFont="1" applyFill="1" applyBorder="1" applyAlignment="1">
      <alignment horizontal="center" vertical="center" shrinkToFit="1"/>
    </xf>
    <xf numFmtId="56" fontId="7" fillId="5" borderId="9" xfId="1" applyNumberFormat="1" applyFont="1" applyFill="1" applyBorder="1" applyAlignment="1">
      <alignment horizontal="center" vertical="center" shrinkToFit="1"/>
    </xf>
    <xf numFmtId="0" fontId="7" fillId="5" borderId="11" xfId="1" applyNumberFormat="1" applyFont="1" applyFill="1" applyBorder="1" applyAlignment="1">
      <alignment horizontal="center" vertical="center" shrinkToFit="1"/>
    </xf>
    <xf numFmtId="0" fontId="7" fillId="5" borderId="103" xfId="1" applyNumberFormat="1" applyFont="1" applyFill="1" applyBorder="1" applyAlignment="1">
      <alignment horizontal="center" vertical="center" shrinkToFit="1"/>
    </xf>
    <xf numFmtId="0" fontId="20" fillId="5" borderId="3" xfId="1" applyFont="1" applyFill="1" applyBorder="1" applyAlignment="1">
      <alignment vertical="center" shrinkToFit="1"/>
    </xf>
    <xf numFmtId="0" fontId="20" fillId="5" borderId="6" xfId="1" applyFont="1" applyFill="1" applyBorder="1" applyAlignment="1">
      <alignment vertical="center" shrinkToFit="1"/>
    </xf>
    <xf numFmtId="0" fontId="20" fillId="5" borderId="9" xfId="1" applyFont="1" applyFill="1" applyBorder="1" applyAlignment="1">
      <alignment vertical="center" shrinkToFit="1"/>
    </xf>
    <xf numFmtId="0" fontId="7" fillId="5" borderId="9" xfId="1" applyNumberFormat="1" applyFont="1" applyFill="1" applyBorder="1" applyAlignment="1">
      <alignment horizontal="center" vertical="center" shrinkToFit="1"/>
    </xf>
    <xf numFmtId="176" fontId="5" fillId="5" borderId="3" xfId="1" applyNumberFormat="1" applyFont="1" applyFill="1" applyBorder="1" applyAlignment="1">
      <alignment horizontal="center" vertical="center"/>
    </xf>
    <xf numFmtId="20" fontId="5" fillId="5" borderId="3" xfId="1" applyNumberFormat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vertical="center"/>
    </xf>
    <xf numFmtId="49" fontId="5" fillId="5" borderId="3" xfId="2" applyNumberFormat="1" applyFont="1" applyFill="1" applyBorder="1" applyAlignment="1">
      <alignment horizontal="center" vertical="center" shrinkToFit="1"/>
    </xf>
    <xf numFmtId="176" fontId="5" fillId="5" borderId="6" xfId="1" applyNumberFormat="1" applyFont="1" applyFill="1" applyBorder="1" applyAlignment="1">
      <alignment horizontal="center" vertical="center"/>
    </xf>
    <xf numFmtId="20" fontId="5" fillId="5" borderId="6" xfId="1" applyNumberFormat="1" applyFont="1" applyFill="1" applyBorder="1" applyAlignment="1">
      <alignment horizontal="center" vertical="center"/>
    </xf>
    <xf numFmtId="49" fontId="5" fillId="5" borderId="6" xfId="2" applyNumberFormat="1" applyFont="1" applyFill="1" applyBorder="1" applyAlignment="1">
      <alignment horizontal="center" vertical="center" shrinkToFit="1"/>
    </xf>
    <xf numFmtId="176" fontId="5" fillId="5" borderId="9" xfId="1" applyNumberFormat="1" applyFont="1" applyFill="1" applyBorder="1" applyAlignment="1">
      <alignment horizontal="center" vertical="center"/>
    </xf>
    <xf numFmtId="20" fontId="5" fillId="5" borderId="9" xfId="1" applyNumberFormat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vertical="center"/>
    </xf>
    <xf numFmtId="49" fontId="5" fillId="5" borderId="9" xfId="2" applyNumberFormat="1" applyFont="1" applyFill="1" applyBorder="1" applyAlignment="1">
      <alignment horizontal="center" vertical="center" shrinkToFit="1"/>
    </xf>
    <xf numFmtId="0" fontId="7" fillId="5" borderId="15" xfId="1" applyNumberFormat="1" applyFont="1" applyFill="1" applyBorder="1" applyAlignment="1">
      <alignment horizontal="center" vertical="center" shrinkToFit="1"/>
    </xf>
    <xf numFmtId="0" fontId="7" fillId="5" borderId="16" xfId="1" applyNumberFormat="1" applyFont="1" applyFill="1" applyBorder="1" applyAlignment="1">
      <alignment horizontal="center" vertical="center" shrinkToFit="1"/>
    </xf>
    <xf numFmtId="0" fontId="7" fillId="5" borderId="104" xfId="1" applyNumberFormat="1" applyFont="1" applyFill="1" applyBorder="1" applyAlignment="1">
      <alignment horizontal="center" vertical="center" shrinkToFit="1"/>
    </xf>
    <xf numFmtId="0" fontId="7" fillId="5" borderId="6" xfId="1" applyFont="1" applyFill="1" applyBorder="1" applyAlignment="1">
      <alignment vertical="center"/>
    </xf>
    <xf numFmtId="176" fontId="5" fillId="5" borderId="17" xfId="1" applyNumberFormat="1" applyFont="1" applyFill="1" applyBorder="1" applyAlignment="1">
      <alignment horizontal="center" vertical="center"/>
    </xf>
    <xf numFmtId="0" fontId="7" fillId="5" borderId="17" xfId="1" applyNumberFormat="1" applyFont="1" applyFill="1" applyBorder="1" applyAlignment="1">
      <alignment horizontal="center" vertical="center" shrinkToFit="1"/>
    </xf>
    <xf numFmtId="56" fontId="7" fillId="5" borderId="18" xfId="1" applyNumberFormat="1" applyFont="1" applyFill="1" applyBorder="1" applyAlignment="1">
      <alignment horizontal="center" vertical="center" shrinkToFit="1"/>
    </xf>
    <xf numFmtId="0" fontId="7" fillId="5" borderId="108" xfId="1" applyNumberFormat="1" applyFont="1" applyFill="1" applyBorder="1" applyAlignment="1">
      <alignment horizontal="center" vertical="center" shrinkToFit="1"/>
    </xf>
    <xf numFmtId="176" fontId="10" fillId="5" borderId="3" xfId="1" applyNumberFormat="1" applyFont="1" applyFill="1" applyBorder="1" applyAlignment="1">
      <alignment horizontal="center" vertical="center"/>
    </xf>
    <xf numFmtId="0" fontId="7" fillId="5" borderId="19" xfId="1" applyNumberFormat="1" applyFont="1" applyFill="1" applyBorder="1" applyAlignment="1">
      <alignment horizontal="center" vertical="center" shrinkToFit="1"/>
    </xf>
    <xf numFmtId="0" fontId="1" fillId="0" borderId="0" xfId="1"/>
    <xf numFmtId="0" fontId="29" fillId="0" borderId="0" xfId="1" applyFont="1" applyAlignment="1">
      <alignment horizontal="center"/>
    </xf>
    <xf numFmtId="0" fontId="30" fillId="7" borderId="113" xfId="1" applyFont="1" applyFill="1" applyBorder="1" applyAlignment="1">
      <alignment horizontal="center"/>
    </xf>
    <xf numFmtId="0" fontId="30" fillId="0" borderId="40" xfId="1" applyFont="1" applyFill="1" applyBorder="1" applyAlignment="1">
      <alignment horizontal="center"/>
    </xf>
    <xf numFmtId="0" fontId="1" fillId="0" borderId="113" xfId="1" applyFill="1" applyBorder="1" applyAlignment="1">
      <alignment horizontal="center"/>
    </xf>
    <xf numFmtId="56" fontId="1" fillId="0" borderId="113" xfId="1" applyNumberFormat="1" applyFill="1" applyBorder="1" applyAlignment="1">
      <alignment horizontal="center"/>
    </xf>
    <xf numFmtId="0" fontId="1" fillId="0" borderId="40" xfId="1" applyFill="1" applyBorder="1"/>
    <xf numFmtId="0" fontId="1" fillId="0" borderId="113" xfId="1" applyBorder="1" applyAlignment="1">
      <alignment horizontal="center"/>
    </xf>
    <xf numFmtId="56" fontId="1" fillId="0" borderId="113" xfId="1" applyNumberForma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0" xfId="1" applyFill="1" applyBorder="1"/>
    <xf numFmtId="0" fontId="29" fillId="0" borderId="0" xfId="1" applyFont="1" applyFill="1" applyBorder="1" applyAlignment="1">
      <alignment horizontal="center"/>
    </xf>
    <xf numFmtId="0" fontId="1" fillId="0" borderId="40" xfId="1" applyFill="1" applyBorder="1" applyAlignment="1">
      <alignment horizontal="center"/>
    </xf>
    <xf numFmtId="0" fontId="1" fillId="0" borderId="0" xfId="1" applyAlignment="1">
      <alignment horizontal="center"/>
    </xf>
    <xf numFmtId="0" fontId="1" fillId="6" borderId="113" xfId="1" applyFill="1" applyBorder="1" applyAlignment="1">
      <alignment horizontal="center"/>
    </xf>
    <xf numFmtId="56" fontId="1" fillId="6" borderId="113" xfId="1" applyNumberFormat="1" applyFill="1" applyBorder="1" applyAlignment="1">
      <alignment horizontal="center"/>
    </xf>
    <xf numFmtId="0" fontId="7" fillId="8" borderId="6" xfId="1" applyNumberFormat="1" applyFont="1" applyFill="1" applyBorder="1" applyAlignment="1">
      <alignment horizontal="center" vertical="center" shrinkToFit="1"/>
    </xf>
    <xf numFmtId="0" fontId="7" fillId="8" borderId="5" xfId="1" applyNumberFormat="1" applyFont="1" applyFill="1" applyBorder="1" applyAlignment="1">
      <alignment horizontal="center" vertical="center" shrinkToFit="1"/>
    </xf>
    <xf numFmtId="0" fontId="7" fillId="8" borderId="100" xfId="1" applyNumberFormat="1" applyFont="1" applyFill="1" applyBorder="1" applyAlignment="1">
      <alignment horizontal="center" vertical="center" shrinkToFit="1"/>
    </xf>
    <xf numFmtId="0" fontId="7" fillId="8" borderId="17" xfId="1" applyNumberFormat="1" applyFont="1" applyFill="1" applyBorder="1" applyAlignment="1">
      <alignment horizontal="center" vertical="center" shrinkToFit="1"/>
    </xf>
    <xf numFmtId="56" fontId="7" fillId="8" borderId="18" xfId="1" applyNumberFormat="1" applyFont="1" applyFill="1" applyBorder="1" applyAlignment="1">
      <alignment horizontal="center" vertical="center" shrinkToFit="1"/>
    </xf>
    <xf numFmtId="0" fontId="7" fillId="8" borderId="108" xfId="1" applyNumberFormat="1" applyFont="1" applyFill="1" applyBorder="1" applyAlignment="1">
      <alignment horizontal="center" vertical="center" shrinkToFit="1"/>
    </xf>
    <xf numFmtId="0" fontId="7" fillId="8" borderId="3" xfId="1" applyNumberFormat="1" applyFont="1" applyFill="1" applyBorder="1" applyAlignment="1">
      <alignment horizontal="center" vertical="center" shrinkToFit="1"/>
    </xf>
    <xf numFmtId="56" fontId="7" fillId="8" borderId="7" xfId="1" applyNumberFormat="1" applyFont="1" applyFill="1" applyBorder="1" applyAlignment="1">
      <alignment horizontal="center" vertical="center" shrinkToFit="1"/>
    </xf>
    <xf numFmtId="0" fontId="7" fillId="8" borderId="98" xfId="1" applyNumberFormat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horizontal="center" vertical="center"/>
    </xf>
    <xf numFmtId="20" fontId="5" fillId="0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/>
    </xf>
    <xf numFmtId="0" fontId="22" fillId="8" borderId="6" xfId="1" applyNumberFormat="1" applyFont="1" applyFill="1" applyBorder="1" applyAlignment="1">
      <alignment horizontal="center" vertical="center" shrinkToFit="1"/>
    </xf>
    <xf numFmtId="0" fontId="22" fillId="8" borderId="5" xfId="1" applyNumberFormat="1" applyFont="1" applyFill="1" applyBorder="1" applyAlignment="1">
      <alignment horizontal="center" vertical="center" shrinkToFit="1"/>
    </xf>
    <xf numFmtId="0" fontId="22" fillId="8" borderId="100" xfId="1" applyNumberFormat="1" applyFont="1" applyFill="1" applyBorder="1" applyAlignment="1">
      <alignment horizontal="center" vertical="center" shrinkToFit="1"/>
    </xf>
    <xf numFmtId="176" fontId="10" fillId="0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 shrinkToFit="1"/>
    </xf>
    <xf numFmtId="0" fontId="7" fillId="8" borderId="9" xfId="1" applyNumberFormat="1" applyFont="1" applyFill="1" applyBorder="1" applyAlignment="1">
      <alignment horizontal="center" vertical="center" shrinkToFit="1"/>
    </xf>
    <xf numFmtId="0" fontId="7" fillId="8" borderId="11" xfId="1" applyNumberFormat="1" applyFont="1" applyFill="1" applyBorder="1" applyAlignment="1">
      <alignment horizontal="center" vertical="center" shrinkToFit="1"/>
    </xf>
    <xf numFmtId="0" fontId="7" fillId="8" borderId="103" xfId="1" applyNumberFormat="1" applyFont="1" applyFill="1" applyBorder="1" applyAlignment="1">
      <alignment horizontal="center" vertical="center" shrinkToFit="1"/>
    </xf>
    <xf numFmtId="0" fontId="7" fillId="8" borderId="7" xfId="1" applyNumberFormat="1" applyFont="1" applyFill="1" applyBorder="1" applyAlignment="1">
      <alignment horizontal="center" vertical="center" shrinkToFit="1"/>
    </xf>
    <xf numFmtId="0" fontId="7" fillId="8" borderId="15" xfId="1" applyNumberFormat="1" applyFont="1" applyFill="1" applyBorder="1" applyAlignment="1">
      <alignment horizontal="center" vertical="center" shrinkToFit="1"/>
    </xf>
    <xf numFmtId="0" fontId="7" fillId="8" borderId="16" xfId="1" applyNumberFormat="1" applyFont="1" applyFill="1" applyBorder="1" applyAlignment="1">
      <alignment horizontal="center" vertical="center" shrinkToFit="1"/>
    </xf>
    <xf numFmtId="0" fontId="7" fillId="8" borderId="104" xfId="1" applyNumberFormat="1" applyFont="1" applyFill="1" applyBorder="1" applyAlignment="1">
      <alignment horizontal="center" vertical="center" shrinkToFit="1"/>
    </xf>
    <xf numFmtId="0" fontId="22" fillId="8" borderId="19" xfId="1" applyNumberFormat="1" applyFont="1" applyFill="1" applyBorder="1" applyAlignment="1">
      <alignment horizontal="center" vertical="center" shrinkToFit="1"/>
    </xf>
    <xf numFmtId="0" fontId="22" fillId="8" borderId="111" xfId="1" applyNumberFormat="1" applyFont="1" applyFill="1" applyBorder="1" applyAlignment="1">
      <alignment horizontal="center" vertical="center" shrinkToFit="1"/>
    </xf>
    <xf numFmtId="0" fontId="22" fillId="8" borderId="112" xfId="1" applyNumberFormat="1" applyFont="1" applyFill="1" applyBorder="1" applyAlignment="1">
      <alignment horizontal="center" vertical="center" shrinkToFit="1"/>
    </xf>
    <xf numFmtId="0" fontId="5" fillId="0" borderId="105" xfId="1" applyFont="1" applyFill="1" applyBorder="1" applyAlignment="1">
      <alignment horizontal="center" vertical="center"/>
    </xf>
    <xf numFmtId="0" fontId="5" fillId="0" borderId="106" xfId="1" applyFont="1" applyFill="1" applyBorder="1" applyAlignment="1">
      <alignment horizontal="center" vertical="center"/>
    </xf>
    <xf numFmtId="0" fontId="5" fillId="0" borderId="107" xfId="1" applyFont="1" applyFill="1" applyBorder="1" applyAlignment="1">
      <alignment horizontal="center" vertical="center"/>
    </xf>
    <xf numFmtId="56" fontId="9" fillId="0" borderId="3" xfId="1" applyNumberFormat="1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0" fontId="9" fillId="0" borderId="3" xfId="1" applyNumberFormat="1" applyFont="1" applyFill="1" applyBorder="1" applyAlignment="1">
      <alignment horizontal="center" vertical="center" shrinkToFit="1"/>
    </xf>
    <xf numFmtId="0" fontId="9" fillId="0" borderId="8" xfId="1" applyNumberFormat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11" fillId="0" borderId="6" xfId="2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9" xfId="1" applyNumberFormat="1" applyFont="1" applyFill="1" applyBorder="1" applyAlignment="1">
      <alignment horizontal="center" vertical="center" shrinkToFit="1"/>
    </xf>
    <xf numFmtId="0" fontId="6" fillId="0" borderId="13" xfId="2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 shrinkToFit="1"/>
    </xf>
    <xf numFmtId="0" fontId="9" fillId="0" borderId="6" xfId="1" applyNumberFormat="1" applyFont="1" applyFill="1" applyBorder="1" applyAlignment="1">
      <alignment horizontal="center" vertical="center" shrinkToFit="1"/>
    </xf>
    <xf numFmtId="0" fontId="11" fillId="0" borderId="4" xfId="2" applyFont="1" applyFill="1" applyBorder="1" applyAlignment="1">
      <alignment horizontal="center" vertical="center" shrinkToFit="1"/>
    </xf>
    <xf numFmtId="0" fontId="6" fillId="0" borderId="9" xfId="2" applyFill="1" applyBorder="1" applyAlignment="1">
      <alignment horizontal="center" vertical="center" shrinkToFit="1"/>
    </xf>
    <xf numFmtId="0" fontId="9" fillId="0" borderId="13" xfId="1" applyNumberFormat="1" applyFont="1" applyFill="1" applyBorder="1" applyAlignment="1">
      <alignment horizontal="center" vertical="center" shrinkToFit="1"/>
    </xf>
    <xf numFmtId="0" fontId="9" fillId="0" borderId="14" xfId="1" applyNumberFormat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11" fillId="0" borderId="9" xfId="2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32" fillId="0" borderId="3" xfId="2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6" fillId="0" borderId="8" xfId="2" applyFill="1" applyBorder="1" applyAlignment="1">
      <alignment horizontal="center" vertical="center" shrinkToFit="1"/>
    </xf>
    <xf numFmtId="0" fontId="9" fillId="0" borderId="11" xfId="1" applyNumberFormat="1" applyFont="1" applyFill="1" applyBorder="1" applyAlignment="1">
      <alignment horizontal="center" vertical="center" shrinkToFit="1"/>
    </xf>
    <xf numFmtId="0" fontId="2" fillId="2" borderId="94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95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9" fillId="0" borderId="4" xfId="1" applyNumberFormat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6" fillId="0" borderId="4" xfId="2" applyFill="1" applyBorder="1" applyAlignment="1">
      <alignment horizontal="center" vertical="center" shrinkToFit="1"/>
    </xf>
    <xf numFmtId="0" fontId="22" fillId="0" borderId="96" xfId="1" applyFont="1" applyFill="1" applyBorder="1" applyAlignment="1">
      <alignment horizontal="center" vertical="center" wrapText="1"/>
    </xf>
    <xf numFmtId="0" fontId="22" fillId="0" borderId="99" xfId="1" applyFont="1" applyFill="1" applyBorder="1" applyAlignment="1">
      <alignment horizontal="center" vertical="center"/>
    </xf>
    <xf numFmtId="0" fontId="22" fillId="0" borderId="102" xfId="1" applyFont="1" applyFill="1" applyBorder="1" applyAlignment="1">
      <alignment horizontal="center" vertical="center"/>
    </xf>
    <xf numFmtId="56" fontId="9" fillId="5" borderId="3" xfId="1" applyNumberFormat="1" applyFont="1" applyFill="1" applyBorder="1" applyAlignment="1">
      <alignment horizontal="center" vertical="center" shrinkToFit="1"/>
    </xf>
    <xf numFmtId="0" fontId="11" fillId="5" borderId="3" xfId="2" applyFont="1" applyFill="1" applyBorder="1" applyAlignment="1">
      <alignment horizontal="center" vertical="center" shrinkToFit="1"/>
    </xf>
    <xf numFmtId="0" fontId="9" fillId="5" borderId="3" xfId="1" applyNumberFormat="1" applyFont="1" applyFill="1" applyBorder="1" applyAlignment="1">
      <alignment horizontal="center" vertical="center" shrinkToFit="1"/>
    </xf>
    <xf numFmtId="0" fontId="9" fillId="5" borderId="8" xfId="1" applyNumberFormat="1" applyFont="1" applyFill="1" applyBorder="1" applyAlignment="1">
      <alignment horizontal="center" vertical="center" shrinkToFit="1"/>
    </xf>
    <xf numFmtId="0" fontId="9" fillId="5" borderId="6" xfId="1" applyFont="1" applyFill="1" applyBorder="1" applyAlignment="1">
      <alignment horizontal="center" vertical="center" shrinkToFit="1"/>
    </xf>
    <xf numFmtId="0" fontId="11" fillId="5" borderId="6" xfId="2" applyFont="1" applyFill="1" applyBorder="1" applyAlignment="1">
      <alignment horizontal="center" vertical="center" shrinkToFit="1"/>
    </xf>
    <xf numFmtId="0" fontId="9" fillId="5" borderId="4" xfId="1" applyFont="1" applyFill="1" applyBorder="1" applyAlignment="1">
      <alignment horizontal="center" vertical="center" shrinkToFit="1"/>
    </xf>
    <xf numFmtId="0" fontId="9" fillId="5" borderId="12" xfId="1" applyFont="1" applyFill="1" applyBorder="1" applyAlignment="1">
      <alignment horizontal="center" vertical="center" shrinkToFit="1"/>
    </xf>
    <xf numFmtId="0" fontId="9" fillId="5" borderId="0" xfId="1" applyFont="1" applyFill="1" applyBorder="1" applyAlignment="1">
      <alignment horizontal="center" vertical="center" shrinkToFit="1"/>
    </xf>
    <xf numFmtId="0" fontId="9" fillId="5" borderId="9" xfId="1" applyNumberFormat="1" applyFont="1" applyFill="1" applyBorder="1" applyAlignment="1">
      <alignment horizontal="center" vertical="center" shrinkToFit="1"/>
    </xf>
    <xf numFmtId="0" fontId="6" fillId="5" borderId="13" xfId="2" applyFill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 shrinkToFit="1"/>
    </xf>
    <xf numFmtId="0" fontId="9" fillId="5" borderId="6" xfId="1" applyNumberFormat="1" applyFont="1" applyFill="1" applyBorder="1" applyAlignment="1">
      <alignment horizontal="center" vertical="center" shrinkToFit="1"/>
    </xf>
    <xf numFmtId="0" fontId="11" fillId="5" borderId="4" xfId="2" applyFont="1" applyFill="1" applyBorder="1" applyAlignment="1">
      <alignment horizontal="center" vertical="center" shrinkToFit="1"/>
    </xf>
    <xf numFmtId="0" fontId="6" fillId="5" borderId="9" xfId="2" applyFill="1" applyBorder="1" applyAlignment="1">
      <alignment horizontal="center" vertical="center" shrinkToFit="1"/>
    </xf>
    <xf numFmtId="0" fontId="9" fillId="5" borderId="13" xfId="1" applyNumberFormat="1" applyFont="1" applyFill="1" applyBorder="1" applyAlignment="1">
      <alignment horizontal="center" vertical="center" shrinkToFit="1"/>
    </xf>
    <xf numFmtId="0" fontId="9" fillId="5" borderId="14" xfId="1" applyNumberFormat="1" applyFont="1" applyFill="1" applyBorder="1" applyAlignment="1">
      <alignment horizontal="center" vertical="center" shrinkToFit="1"/>
    </xf>
    <xf numFmtId="0" fontId="9" fillId="5" borderId="9" xfId="1" applyFont="1" applyFill="1" applyBorder="1" applyAlignment="1">
      <alignment horizontal="center" vertical="center" shrinkToFit="1"/>
    </xf>
    <xf numFmtId="0" fontId="11" fillId="5" borderId="9" xfId="2" applyFont="1" applyFill="1" applyBorder="1" applyAlignment="1">
      <alignment horizontal="center" vertical="center" shrinkToFit="1"/>
    </xf>
    <xf numFmtId="0" fontId="9" fillId="5" borderId="14" xfId="1" applyFont="1" applyFill="1" applyBorder="1" applyAlignment="1">
      <alignment horizontal="center" vertical="center" shrinkToFit="1"/>
    </xf>
    <xf numFmtId="56" fontId="21" fillId="5" borderId="3" xfId="1" applyNumberFormat="1" applyFont="1" applyFill="1" applyBorder="1" applyAlignment="1">
      <alignment horizontal="center" vertical="center" shrinkToFit="1"/>
    </xf>
    <xf numFmtId="0" fontId="21" fillId="5" borderId="3" xfId="2" applyFont="1" applyFill="1" applyBorder="1" applyAlignment="1">
      <alignment horizontal="center" vertical="center" shrinkToFit="1"/>
    </xf>
    <xf numFmtId="0" fontId="21" fillId="5" borderId="3" xfId="1" applyNumberFormat="1" applyFont="1" applyFill="1" applyBorder="1" applyAlignment="1">
      <alignment horizontal="center" vertical="center" shrinkToFit="1"/>
    </xf>
    <xf numFmtId="0" fontId="21" fillId="5" borderId="8" xfId="1" applyNumberFormat="1" applyFont="1" applyFill="1" applyBorder="1" applyAlignment="1">
      <alignment horizontal="center" vertical="center" shrinkToFit="1"/>
    </xf>
    <xf numFmtId="0" fontId="21" fillId="5" borderId="6" xfId="1" applyFont="1" applyFill="1" applyBorder="1" applyAlignment="1">
      <alignment horizontal="center" vertical="center" shrinkToFit="1"/>
    </xf>
    <xf numFmtId="0" fontId="21" fillId="5" borderId="6" xfId="2" applyFont="1" applyFill="1" applyBorder="1" applyAlignment="1">
      <alignment horizontal="center" vertical="center" shrinkToFit="1"/>
    </xf>
    <xf numFmtId="0" fontId="21" fillId="5" borderId="12" xfId="1" applyFont="1" applyFill="1" applyBorder="1" applyAlignment="1">
      <alignment horizontal="center" vertical="center" shrinkToFit="1"/>
    </xf>
    <xf numFmtId="0" fontId="21" fillId="5" borderId="8" xfId="1" applyFont="1" applyFill="1" applyBorder="1" applyAlignment="1">
      <alignment horizontal="center" vertical="center" shrinkToFit="1"/>
    </xf>
    <xf numFmtId="0" fontId="21" fillId="5" borderId="7" xfId="1" applyFont="1" applyFill="1" applyBorder="1" applyAlignment="1">
      <alignment horizontal="center" vertical="center" shrinkToFit="1"/>
    </xf>
    <xf numFmtId="0" fontId="20" fillId="5" borderId="8" xfId="2" applyFont="1" applyFill="1" applyBorder="1" applyAlignment="1">
      <alignment horizontal="center" vertical="center" shrinkToFit="1"/>
    </xf>
    <xf numFmtId="0" fontId="21" fillId="5" borderId="13" xfId="1" applyNumberFormat="1" applyFont="1" applyFill="1" applyBorder="1" applyAlignment="1">
      <alignment horizontal="center" vertical="center" shrinkToFit="1"/>
    </xf>
    <xf numFmtId="0" fontId="21" fillId="5" borderId="11" xfId="1" applyNumberFormat="1" applyFont="1" applyFill="1" applyBorder="1" applyAlignment="1">
      <alignment horizontal="center" vertical="center" shrinkToFit="1"/>
    </xf>
    <xf numFmtId="0" fontId="21" fillId="5" borderId="9" xfId="1" applyNumberFormat="1" applyFont="1" applyFill="1" applyBorder="1" applyAlignment="1">
      <alignment horizontal="center" vertical="center" shrinkToFit="1"/>
    </xf>
    <xf numFmtId="0" fontId="20" fillId="5" borderId="13" xfId="2" applyFont="1" applyFill="1" applyBorder="1" applyAlignment="1">
      <alignment horizontal="center" vertical="center" shrinkToFit="1"/>
    </xf>
    <xf numFmtId="0" fontId="21" fillId="5" borderId="4" xfId="1" applyFont="1" applyFill="1" applyBorder="1" applyAlignment="1">
      <alignment horizontal="center" vertical="center" shrinkToFit="1"/>
    </xf>
    <xf numFmtId="0" fontId="21" fillId="5" borderId="5" xfId="1" applyFont="1" applyFill="1" applyBorder="1" applyAlignment="1">
      <alignment horizontal="center" vertical="center" shrinkToFit="1"/>
    </xf>
    <xf numFmtId="0" fontId="21" fillId="5" borderId="6" xfId="1" applyNumberFormat="1" applyFont="1" applyFill="1" applyBorder="1" applyAlignment="1">
      <alignment horizontal="center" vertical="center" shrinkToFit="1"/>
    </xf>
    <xf numFmtId="0" fontId="20" fillId="5" borderId="4" xfId="2" applyFont="1" applyFill="1" applyBorder="1" applyAlignment="1">
      <alignment horizontal="center" vertical="center" shrinkToFit="1"/>
    </xf>
    <xf numFmtId="0" fontId="21" fillId="5" borderId="4" xfId="1" applyNumberFormat="1" applyFont="1" applyFill="1" applyBorder="1" applyAlignment="1">
      <alignment horizontal="center" vertical="center" shrinkToFit="1"/>
    </xf>
    <xf numFmtId="0" fontId="21" fillId="5" borderId="5" xfId="1" applyNumberFormat="1" applyFont="1" applyFill="1" applyBorder="1" applyAlignment="1">
      <alignment horizontal="center" vertical="center" shrinkToFit="1"/>
    </xf>
    <xf numFmtId="0" fontId="20" fillId="5" borderId="6" xfId="2" applyFont="1" applyFill="1" applyBorder="1" applyAlignment="1">
      <alignment horizontal="center" vertical="center" shrinkToFit="1"/>
    </xf>
    <xf numFmtId="0" fontId="21" fillId="5" borderId="9" xfId="1" applyFont="1" applyFill="1" applyBorder="1" applyAlignment="1">
      <alignment horizontal="center" vertical="center" shrinkToFit="1"/>
    </xf>
    <xf numFmtId="0" fontId="21" fillId="5" borderId="9" xfId="2" applyFont="1" applyFill="1" applyBorder="1" applyAlignment="1">
      <alignment horizontal="center" vertical="center" shrinkToFit="1"/>
    </xf>
    <xf numFmtId="0" fontId="21" fillId="5" borderId="10" xfId="1" applyFont="1" applyFill="1" applyBorder="1" applyAlignment="1">
      <alignment horizontal="center" vertical="center" shrinkToFit="1"/>
    </xf>
    <xf numFmtId="0" fontId="15" fillId="0" borderId="63" xfId="1" applyFont="1" applyFill="1" applyBorder="1" applyAlignment="1">
      <alignment horizontal="center" vertical="center"/>
    </xf>
    <xf numFmtId="0" fontId="15" fillId="0" borderId="64" xfId="1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62" xfId="1" applyFont="1" applyFill="1" applyBorder="1" applyAlignment="1">
      <alignment horizontal="center" vertical="center"/>
    </xf>
    <xf numFmtId="0" fontId="15" fillId="0" borderId="65" xfId="1" applyFont="1" applyFill="1" applyBorder="1" applyAlignment="1">
      <alignment horizontal="center" vertical="center"/>
    </xf>
    <xf numFmtId="0" fontId="15" fillId="0" borderId="91" xfId="1" applyFont="1" applyFill="1" applyBorder="1" applyAlignment="1">
      <alignment horizontal="center" vertical="center"/>
    </xf>
    <xf numFmtId="0" fontId="15" fillId="0" borderId="92" xfId="1" applyFont="1" applyFill="1" applyBorder="1" applyAlignment="1">
      <alignment horizontal="center" vertical="center"/>
    </xf>
    <xf numFmtId="0" fontId="17" fillId="0" borderId="77" xfId="1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0" fontId="17" fillId="0" borderId="66" xfId="1" applyFont="1" applyFill="1" applyBorder="1" applyAlignment="1">
      <alignment horizontal="center" vertical="center"/>
    </xf>
    <xf numFmtId="0" fontId="18" fillId="0" borderId="48" xfId="1" applyFont="1" applyFill="1" applyBorder="1" applyAlignment="1">
      <alignment horizontal="center" vertical="center"/>
    </xf>
    <xf numFmtId="0" fontId="18" fillId="0" borderId="49" xfId="1" applyFont="1" applyFill="1" applyBorder="1" applyAlignment="1">
      <alignment horizontal="center" vertical="center"/>
    </xf>
    <xf numFmtId="0" fontId="18" fillId="0" borderId="78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41" xfId="1" applyFont="1" applyFill="1" applyBorder="1" applyAlignment="1">
      <alignment horizontal="center" vertical="center"/>
    </xf>
    <xf numFmtId="0" fontId="18" fillId="0" borderId="63" xfId="1" applyFont="1" applyFill="1" applyBorder="1" applyAlignment="1">
      <alignment horizontal="center" vertical="center"/>
    </xf>
    <xf numFmtId="0" fontId="18" fillId="0" borderId="64" xfId="1" applyFont="1" applyFill="1" applyBorder="1" applyAlignment="1">
      <alignment horizontal="center" vertical="center"/>
    </xf>
    <xf numFmtId="0" fontId="18" fillId="0" borderId="68" xfId="1" applyFont="1" applyFill="1" applyBorder="1" applyAlignment="1">
      <alignment horizontal="center" vertical="center"/>
    </xf>
    <xf numFmtId="0" fontId="15" fillId="0" borderId="79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15" fillId="0" borderId="57" xfId="1" applyFont="1" applyFill="1" applyBorder="1" applyAlignment="1">
      <alignment horizontal="center" vertical="center"/>
    </xf>
    <xf numFmtId="0" fontId="15" fillId="0" borderId="59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0" borderId="75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center"/>
    </xf>
    <xf numFmtId="0" fontId="17" fillId="0" borderId="64" xfId="1" applyFont="1" applyFill="1" applyBorder="1" applyAlignment="1">
      <alignment horizontal="center" vertical="center"/>
    </xf>
    <xf numFmtId="0" fontId="17" fillId="0" borderId="67" xfId="1" applyFont="1" applyFill="1" applyBorder="1" applyAlignment="1">
      <alignment horizontal="center" vertical="center"/>
    </xf>
    <xf numFmtId="0" fontId="17" fillId="0" borderId="76" xfId="1" applyFont="1" applyFill="1" applyBorder="1" applyAlignment="1">
      <alignment horizontal="center" vertical="center"/>
    </xf>
    <xf numFmtId="0" fontId="17" fillId="0" borderId="60" xfId="1" applyFont="1" applyFill="1" applyBorder="1" applyAlignment="1">
      <alignment horizontal="center" vertical="center"/>
    </xf>
    <xf numFmtId="0" fontId="17" fillId="0" borderId="39" xfId="1" applyFont="1" applyFill="1" applyBorder="1" applyAlignment="1">
      <alignment horizontal="center" vertical="center"/>
    </xf>
    <xf numFmtId="0" fontId="17" fillId="0" borderId="89" xfId="1" applyFont="1" applyFill="1" applyBorder="1" applyAlignment="1">
      <alignment horizontal="center" vertical="center"/>
    </xf>
    <xf numFmtId="0" fontId="15" fillId="0" borderId="69" xfId="1" applyFont="1" applyFill="1" applyBorder="1" applyAlignment="1">
      <alignment horizontal="center" vertical="center"/>
    </xf>
    <xf numFmtId="0" fontId="15" fillId="0" borderId="55" xfId="1" applyFont="1" applyFill="1" applyBorder="1" applyAlignment="1">
      <alignment horizontal="center" vertical="center"/>
    </xf>
    <xf numFmtId="0" fontId="15" fillId="0" borderId="84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 vertical="center" wrapText="1"/>
    </xf>
    <xf numFmtId="0" fontId="15" fillId="0" borderId="49" xfId="1" applyFont="1" applyFill="1" applyBorder="1" applyAlignment="1">
      <alignment horizontal="center" vertical="center"/>
    </xf>
    <xf numFmtId="0" fontId="15" fillId="0" borderId="70" xfId="1" applyFont="1" applyFill="1" applyBorder="1" applyAlignment="1">
      <alignment horizontal="center" vertical="center"/>
    </xf>
    <xf numFmtId="0" fontId="15" fillId="0" borderId="56" xfId="1" applyFont="1" applyFill="1" applyBorder="1" applyAlignment="1">
      <alignment horizontal="center" vertical="center"/>
    </xf>
    <xf numFmtId="0" fontId="15" fillId="0" borderId="71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5" fillId="4" borderId="73" xfId="1" applyFont="1" applyFill="1" applyBorder="1" applyAlignment="1">
      <alignment horizontal="center" vertical="center"/>
    </xf>
    <xf numFmtId="0" fontId="15" fillId="4" borderId="74" xfId="1" applyFont="1" applyFill="1" applyBorder="1" applyAlignment="1">
      <alignment horizontal="center" vertical="center"/>
    </xf>
    <xf numFmtId="0" fontId="15" fillId="4" borderId="51" xfId="1" applyFont="1" applyFill="1" applyBorder="1" applyAlignment="1">
      <alignment horizontal="center" vertical="center"/>
    </xf>
    <xf numFmtId="0" fontId="15" fillId="4" borderId="81" xfId="1" applyFont="1" applyFill="1" applyBorder="1" applyAlignment="1">
      <alignment horizontal="center" vertical="center"/>
    </xf>
    <xf numFmtId="0" fontId="15" fillId="4" borderId="87" xfId="1" applyFont="1" applyFill="1" applyBorder="1" applyAlignment="1">
      <alignment horizontal="center" vertical="center"/>
    </xf>
    <xf numFmtId="0" fontId="15" fillId="4" borderId="88" xfId="1" applyFont="1" applyFill="1" applyBorder="1" applyAlignment="1">
      <alignment horizontal="center" vertical="center"/>
    </xf>
    <xf numFmtId="0" fontId="15" fillId="0" borderId="85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 wrapText="1"/>
    </xf>
    <xf numFmtId="0" fontId="15" fillId="0" borderId="90" xfId="1" applyFont="1" applyFill="1" applyBorder="1" applyAlignment="1">
      <alignment horizontal="center" vertical="center"/>
    </xf>
    <xf numFmtId="0" fontId="15" fillId="0" borderId="93" xfId="1" applyFont="1" applyFill="1" applyBorder="1" applyAlignment="1">
      <alignment horizontal="center" vertical="center"/>
    </xf>
    <xf numFmtId="0" fontId="17" fillId="0" borderId="57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/>
    </xf>
    <xf numFmtId="0" fontId="17" fillId="0" borderId="82" xfId="1" applyFont="1" applyFill="1" applyBorder="1" applyAlignment="1">
      <alignment horizontal="center" vertical="center"/>
    </xf>
    <xf numFmtId="0" fontId="17" fillId="0" borderId="83" xfId="1" applyFont="1" applyFill="1" applyBorder="1" applyAlignment="1">
      <alignment horizontal="center" vertical="center"/>
    </xf>
    <xf numFmtId="0" fontId="15" fillId="4" borderId="72" xfId="1" applyFont="1" applyFill="1" applyBorder="1" applyAlignment="1">
      <alignment horizontal="center" vertical="center"/>
    </xf>
    <xf numFmtId="0" fontId="15" fillId="4" borderId="80" xfId="1" applyFont="1" applyFill="1" applyBorder="1" applyAlignment="1">
      <alignment horizontal="center" vertical="center"/>
    </xf>
    <xf numFmtId="0" fontId="15" fillId="4" borderId="86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8" fillId="0" borderId="52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8" fillId="0" borderId="54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/>
    </xf>
    <xf numFmtId="0" fontId="16" fillId="4" borderId="34" xfId="1" applyFont="1" applyFill="1" applyBorder="1" applyAlignment="1">
      <alignment horizontal="center" vertical="center"/>
    </xf>
    <xf numFmtId="0" fontId="16" fillId="4" borderId="40" xfId="1" applyFont="1" applyFill="1" applyBorder="1" applyAlignment="1">
      <alignment horizontal="center" vertical="center"/>
    </xf>
    <xf numFmtId="0" fontId="16" fillId="4" borderId="46" xfId="1" applyFont="1" applyFill="1" applyBorder="1" applyAlignment="1">
      <alignment horizontal="center" vertical="center"/>
    </xf>
    <xf numFmtId="0" fontId="16" fillId="4" borderId="31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35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0" fontId="16" fillId="4" borderId="41" xfId="1" applyFont="1" applyFill="1" applyBorder="1" applyAlignment="1">
      <alignment horizontal="center" vertical="center"/>
    </xf>
    <xf numFmtId="0" fontId="16" fillId="4" borderId="33" xfId="1" applyFont="1" applyFill="1" applyBorder="1" applyAlignment="1">
      <alignment horizontal="center" vertical="center"/>
    </xf>
    <xf numFmtId="0" fontId="16" fillId="4" borderId="39" xfId="1" applyFont="1" applyFill="1" applyBorder="1" applyAlignment="1">
      <alignment horizontal="center" vertical="center"/>
    </xf>
    <xf numFmtId="0" fontId="16" fillId="4" borderId="45" xfId="1" applyFont="1" applyFill="1" applyBorder="1" applyAlignment="1">
      <alignment horizontal="center" vertical="center"/>
    </xf>
    <xf numFmtId="0" fontId="25" fillId="4" borderId="20" xfId="1" applyFont="1" applyFill="1" applyBorder="1" applyAlignment="1">
      <alignment horizontal="center" vertical="center"/>
    </xf>
    <xf numFmtId="0" fontId="27" fillId="4" borderId="21" xfId="1" applyFont="1" applyFill="1" applyBorder="1" applyAlignment="1">
      <alignment horizontal="center" vertical="center"/>
    </xf>
    <xf numFmtId="0" fontId="27" fillId="4" borderId="22" xfId="1" applyFont="1" applyFill="1" applyBorder="1" applyAlignment="1">
      <alignment horizontal="center" vertical="center"/>
    </xf>
    <xf numFmtId="0" fontId="27" fillId="4" borderId="23" xfId="1" applyFont="1" applyFill="1" applyBorder="1" applyAlignment="1">
      <alignment horizontal="center" vertical="center"/>
    </xf>
    <xf numFmtId="0" fontId="27" fillId="4" borderId="0" xfId="1" applyFont="1" applyFill="1" applyBorder="1" applyAlignment="1">
      <alignment horizontal="center" vertical="center"/>
    </xf>
    <xf numFmtId="0" fontId="27" fillId="4" borderId="24" xfId="1" applyFont="1" applyFill="1" applyBorder="1" applyAlignment="1">
      <alignment horizontal="center" vertical="center"/>
    </xf>
    <xf numFmtId="0" fontId="27" fillId="4" borderId="25" xfId="1" applyFont="1" applyFill="1" applyBorder="1" applyAlignment="1">
      <alignment horizontal="center" vertical="center"/>
    </xf>
    <xf numFmtId="0" fontId="27" fillId="4" borderId="26" xfId="1" applyFont="1" applyFill="1" applyBorder="1" applyAlignment="1">
      <alignment horizontal="center" vertical="center"/>
    </xf>
    <xf numFmtId="0" fontId="27" fillId="4" borderId="27" xfId="1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30" xfId="1" applyFont="1" applyFill="1" applyBorder="1" applyAlignment="1">
      <alignment horizontal="center" vertical="center"/>
    </xf>
    <xf numFmtId="0" fontId="15" fillId="4" borderId="36" xfId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0" fontId="15" fillId="4" borderId="24" xfId="1" applyFont="1" applyFill="1" applyBorder="1" applyAlignment="1">
      <alignment horizontal="center" vertical="center"/>
    </xf>
    <xf numFmtId="0" fontId="15" fillId="4" borderId="42" xfId="1" applyFont="1" applyFill="1" applyBorder="1" applyAlignment="1">
      <alignment horizontal="center" vertical="center"/>
    </xf>
    <xf numFmtId="0" fontId="15" fillId="4" borderId="26" xfId="1" applyFont="1" applyFill="1" applyBorder="1" applyAlignment="1">
      <alignment horizontal="center" vertical="center"/>
    </xf>
    <xf numFmtId="0" fontId="15" fillId="4" borderId="27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15" fillId="4" borderId="26" xfId="1" applyFont="1" applyFill="1" applyBorder="1" applyAlignment="1">
      <alignment horizontal="center" vertical="center" wrapText="1"/>
    </xf>
    <xf numFmtId="0" fontId="15" fillId="4" borderId="31" xfId="1" applyFont="1" applyFill="1" applyBorder="1" applyAlignment="1">
      <alignment horizontal="center" vertical="center" wrapText="1"/>
    </xf>
    <xf numFmtId="0" fontId="15" fillId="4" borderId="32" xfId="1" applyFont="1" applyFill="1" applyBorder="1" applyAlignment="1">
      <alignment horizontal="center" vertical="center" wrapText="1"/>
    </xf>
    <xf numFmtId="0" fontId="15" fillId="4" borderId="37" xfId="1" applyFont="1" applyFill="1" applyBorder="1" applyAlignment="1">
      <alignment horizontal="center" vertical="center" wrapText="1"/>
    </xf>
    <xf numFmtId="0" fontId="15" fillId="4" borderId="38" xfId="1" applyFont="1" applyFill="1" applyBorder="1" applyAlignment="1">
      <alignment horizontal="center" vertical="center" wrapText="1"/>
    </xf>
    <xf numFmtId="0" fontId="15" fillId="4" borderId="43" xfId="1" applyFont="1" applyFill="1" applyBorder="1" applyAlignment="1">
      <alignment horizontal="center" vertical="center" wrapText="1"/>
    </xf>
    <xf numFmtId="0" fontId="15" fillId="4" borderId="44" xfId="1" applyFont="1" applyFill="1" applyBorder="1" applyAlignment="1">
      <alignment horizontal="center" vertical="center" wrapText="1"/>
    </xf>
    <xf numFmtId="0" fontId="1" fillId="0" borderId="114" xfId="1" applyFill="1" applyBorder="1" applyAlignment="1">
      <alignment horizontal="center"/>
    </xf>
    <xf numFmtId="0" fontId="1" fillId="0" borderId="115" xfId="1" applyFill="1" applyBorder="1" applyAlignment="1">
      <alignment horizontal="center"/>
    </xf>
    <xf numFmtId="0" fontId="28" fillId="6" borderId="0" xfId="1" applyFont="1" applyFill="1" applyAlignment="1">
      <alignment horizontal="center" vertical="center"/>
    </xf>
    <xf numFmtId="0" fontId="29" fillId="0" borderId="0" xfId="1" applyFont="1" applyAlignment="1">
      <alignment horizontal="center"/>
    </xf>
    <xf numFmtId="0" fontId="30" fillId="7" borderId="114" xfId="1" applyFont="1" applyFill="1" applyBorder="1" applyAlignment="1">
      <alignment horizontal="center"/>
    </xf>
    <xf numFmtId="0" fontId="30" fillId="7" borderId="115" xfId="1" applyFont="1" applyFill="1" applyBorder="1" applyAlignment="1">
      <alignment horizontal="center"/>
    </xf>
    <xf numFmtId="0" fontId="1" fillId="0" borderId="114" xfId="1" applyBorder="1" applyAlignment="1">
      <alignment horizontal="center"/>
    </xf>
    <xf numFmtId="0" fontId="1" fillId="0" borderId="115" xfId="1" applyBorder="1" applyAlignment="1">
      <alignment horizontal="center"/>
    </xf>
    <xf numFmtId="0" fontId="1" fillId="6" borderId="114" xfId="1" applyFill="1" applyBorder="1" applyAlignment="1">
      <alignment horizontal="center"/>
    </xf>
    <xf numFmtId="0" fontId="1" fillId="6" borderId="115" xfId="1" applyFill="1" applyBorder="1" applyAlignment="1">
      <alignment horizontal="center"/>
    </xf>
    <xf numFmtId="0" fontId="31" fillId="0" borderId="0" xfId="1" applyFont="1" applyFill="1" applyAlignment="1">
      <alignment vertical="center"/>
    </xf>
    <xf numFmtId="176" fontId="10" fillId="0" borderId="3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center" shrinkToFit="1"/>
    </xf>
    <xf numFmtId="0" fontId="33" fillId="0" borderId="37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90" xfId="1" applyFont="1" applyFill="1" applyBorder="1" applyAlignment="1">
      <alignment horizontal="center" vertical="center"/>
    </xf>
    <xf numFmtId="0" fontId="33" fillId="0" borderId="37" xfId="1" applyFont="1" applyFill="1" applyBorder="1" applyAlignment="1">
      <alignment horizontal="center" vertical="center"/>
    </xf>
    <xf numFmtId="0" fontId="33" fillId="0" borderId="63" xfId="1" applyFont="1" applyFill="1" applyBorder="1" applyAlignment="1">
      <alignment horizontal="center" vertical="center"/>
    </xf>
    <xf numFmtId="0" fontId="33" fillId="0" borderId="64" xfId="1" applyFont="1" applyFill="1" applyBorder="1" applyAlignment="1">
      <alignment horizontal="center" vertical="center"/>
    </xf>
    <xf numFmtId="0" fontId="33" fillId="0" borderId="93" xfId="1" applyFont="1" applyFill="1" applyBorder="1" applyAlignment="1">
      <alignment horizontal="center" vertical="center"/>
    </xf>
    <xf numFmtId="0" fontId="33" fillId="4" borderId="29" xfId="1" applyFont="1" applyFill="1" applyBorder="1" applyAlignment="1">
      <alignment horizontal="center" vertical="center" wrapText="1"/>
    </xf>
    <xf numFmtId="0" fontId="33" fillId="4" borderId="0" xfId="1" applyFont="1" applyFill="1" applyBorder="1" applyAlignment="1">
      <alignment horizontal="center" vertical="center" wrapText="1"/>
    </xf>
    <xf numFmtId="0" fontId="33" fillId="4" borderId="26" xfId="1" applyFont="1" applyFill="1" applyBorder="1" applyAlignment="1">
      <alignment horizontal="center" vertical="center" wrapText="1"/>
    </xf>
    <xf numFmtId="176" fontId="24" fillId="6" borderId="6" xfId="1" applyNumberFormat="1" applyFont="1" applyFill="1" applyBorder="1" applyAlignment="1">
      <alignment horizontal="center" vertical="center"/>
    </xf>
    <xf numFmtId="20" fontId="24" fillId="6" borderId="6" xfId="1" applyNumberFormat="1" applyFont="1" applyFill="1" applyBorder="1" applyAlignment="1">
      <alignment horizontal="center" vertical="center"/>
    </xf>
    <xf numFmtId="0" fontId="22" fillId="6" borderId="6" xfId="1" applyFont="1" applyFill="1" applyBorder="1" applyAlignment="1">
      <alignment vertical="center" shrinkToFit="1"/>
    </xf>
    <xf numFmtId="0" fontId="9" fillId="6" borderId="6" xfId="1" applyNumberFormat="1" applyFont="1" applyFill="1" applyBorder="1" applyAlignment="1">
      <alignment horizontal="center" vertical="center" shrinkToFit="1"/>
    </xf>
    <xf numFmtId="49" fontId="5" fillId="6" borderId="6" xfId="2" applyNumberFormat="1" applyFont="1" applyFill="1" applyBorder="1" applyAlignment="1">
      <alignment horizontal="center" vertical="center" shrinkToFit="1"/>
    </xf>
    <xf numFmtId="0" fontId="9" fillId="6" borderId="6" xfId="1" applyFont="1" applyFill="1" applyBorder="1" applyAlignment="1">
      <alignment horizontal="center" vertical="center" shrinkToFit="1"/>
    </xf>
    <xf numFmtId="0" fontId="11" fillId="6" borderId="4" xfId="2" applyFont="1" applyFill="1" applyBorder="1" applyAlignment="1">
      <alignment horizontal="center" vertical="center" shrinkToFit="1"/>
    </xf>
    <xf numFmtId="0" fontId="11" fillId="6" borderId="6" xfId="2" applyFont="1" applyFill="1" applyBorder="1" applyAlignment="1">
      <alignment horizontal="center" vertical="center" shrinkToFit="1"/>
    </xf>
    <xf numFmtId="0" fontId="9" fillId="6" borderId="4" xfId="1" applyFont="1" applyFill="1" applyBorder="1" applyAlignment="1">
      <alignment horizontal="center" vertical="center" shrinkToFit="1"/>
    </xf>
    <xf numFmtId="0" fontId="9" fillId="6" borderId="12" xfId="1" applyFont="1" applyFill="1" applyBorder="1" applyAlignment="1">
      <alignment horizontal="center" vertical="center" shrinkToFit="1"/>
    </xf>
    <xf numFmtId="176" fontId="24" fillId="6" borderId="19" xfId="1" applyNumberFormat="1" applyFont="1" applyFill="1" applyBorder="1" applyAlignment="1">
      <alignment horizontal="center" vertical="center"/>
    </xf>
    <xf numFmtId="20" fontId="24" fillId="6" borderId="19" xfId="1" applyNumberFormat="1" applyFont="1" applyFill="1" applyBorder="1" applyAlignment="1">
      <alignment horizontal="center" vertical="center"/>
    </xf>
    <xf numFmtId="0" fontId="22" fillId="6" borderId="19" xfId="1" applyFont="1" applyFill="1" applyBorder="1" applyAlignment="1">
      <alignment vertical="center" shrinkToFit="1"/>
    </xf>
    <xf numFmtId="0" fontId="9" fillId="6" borderId="19" xfId="1" applyNumberFormat="1" applyFont="1" applyFill="1" applyBorder="1" applyAlignment="1">
      <alignment horizontal="center" vertical="center" shrinkToFit="1"/>
    </xf>
    <xf numFmtId="49" fontId="5" fillId="6" borderId="19" xfId="2" applyNumberFormat="1" applyFont="1" applyFill="1" applyBorder="1" applyAlignment="1">
      <alignment horizontal="center" vertical="center" shrinkToFit="1"/>
    </xf>
    <xf numFmtId="0" fontId="6" fillId="6" borderId="110" xfId="2" applyFill="1" applyBorder="1" applyAlignment="1">
      <alignment horizontal="center" vertical="center" shrinkToFit="1"/>
    </xf>
  </cellXfs>
  <cellStyles count="11">
    <cellStyle name="桁区切り 2" xfId="3"/>
    <cellStyle name="桁区切り 2 2" xfId="4"/>
    <cellStyle name="桁区切り 2 3" xfId="5"/>
    <cellStyle name="標準" xfId="0" builtinId="0"/>
    <cellStyle name="標準 2" xfId="6"/>
    <cellStyle name="標準 2 2" xfId="1"/>
    <cellStyle name="標準 2 2 2" xfId="7"/>
    <cellStyle name="標準 2 2 3" xfId="2"/>
    <cellStyle name="標準 3" xfId="8"/>
    <cellStyle name="標準 4" xfId="9"/>
    <cellStyle name="標準 4 2" xfId="1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view="pageBreakPreview" topLeftCell="A44" zoomScale="90" zoomScaleNormal="100" zoomScaleSheetLayoutView="90" workbookViewId="0">
      <selection activeCell="B60" sqref="B60:I60"/>
    </sheetView>
  </sheetViews>
  <sheetFormatPr defaultColWidth="9" defaultRowHeight="13.5"/>
  <cols>
    <col min="1" max="1" width="8" style="14" customWidth="1"/>
    <col min="2" max="2" width="10.375" style="14" customWidth="1"/>
    <col min="3" max="3" width="8" style="14" customWidth="1"/>
    <col min="4" max="4" width="15.125" style="14" customWidth="1"/>
    <col min="5" max="16384" width="9" style="14"/>
  </cols>
  <sheetData>
    <row r="1" spans="1:13" s="1" customFormat="1" ht="19.5" thickBot="1">
      <c r="A1" s="148" t="s">
        <v>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2" spans="1:13" s="6" customFormat="1" ht="26.25" customHeight="1">
      <c r="A2" s="19" t="s">
        <v>0</v>
      </c>
      <c r="B2" s="2" t="s">
        <v>1</v>
      </c>
      <c r="C2" s="3" t="s">
        <v>2</v>
      </c>
      <c r="D2" s="4" t="s">
        <v>3</v>
      </c>
      <c r="E2" s="151" t="s">
        <v>4</v>
      </c>
      <c r="F2" s="151"/>
      <c r="G2" s="151"/>
      <c r="H2" s="151"/>
      <c r="I2" s="151"/>
      <c r="J2" s="5" t="s">
        <v>5</v>
      </c>
      <c r="K2" s="5" t="s">
        <v>6</v>
      </c>
      <c r="L2" s="5" t="s">
        <v>7</v>
      </c>
      <c r="M2" s="20" t="s">
        <v>8</v>
      </c>
    </row>
    <row r="3" spans="1:13" s="1" customFormat="1" ht="24.75" customHeight="1">
      <c r="A3" s="155" t="s">
        <v>51</v>
      </c>
      <c r="B3" s="23">
        <v>44289</v>
      </c>
      <c r="C3" s="24">
        <v>0.41666666666666669</v>
      </c>
      <c r="D3" s="25" t="s">
        <v>33</v>
      </c>
      <c r="E3" s="194" t="s">
        <v>10</v>
      </c>
      <c r="F3" s="195"/>
      <c r="G3" s="26" t="s">
        <v>11</v>
      </c>
      <c r="H3" s="196" t="s">
        <v>12</v>
      </c>
      <c r="I3" s="197"/>
      <c r="J3" s="27" t="str">
        <f>E4</f>
        <v>DUO　PARK</v>
      </c>
      <c r="K3" s="28" t="str">
        <f>H4</f>
        <v>エボルティーボ</v>
      </c>
      <c r="L3" s="28" t="str">
        <f t="shared" ref="L3:L30" si="0">K3</f>
        <v>エボルティーボ</v>
      </c>
      <c r="M3" s="29" t="str">
        <f>J3</f>
        <v>DUO　PARK</v>
      </c>
    </row>
    <row r="4" spans="1:13" s="1" customFormat="1" ht="24.75" customHeight="1">
      <c r="A4" s="156"/>
      <c r="B4" s="30">
        <v>44289</v>
      </c>
      <c r="C4" s="31">
        <v>0.48958333333333331</v>
      </c>
      <c r="D4" s="32" t="s">
        <v>33</v>
      </c>
      <c r="E4" s="198" t="s">
        <v>13</v>
      </c>
      <c r="F4" s="199"/>
      <c r="G4" s="26" t="s">
        <v>11</v>
      </c>
      <c r="H4" s="196" t="s">
        <v>14</v>
      </c>
      <c r="I4" s="200"/>
      <c r="J4" s="33" t="str">
        <f>E3</f>
        <v>FCみやぎ　２ｎｄ</v>
      </c>
      <c r="K4" s="34" t="str">
        <f>H3</f>
        <v>AC.AZZURI　2nd</v>
      </c>
      <c r="L4" s="34" t="str">
        <f t="shared" si="0"/>
        <v>AC.AZZURI　2nd</v>
      </c>
      <c r="M4" s="35" t="str">
        <f>J4</f>
        <v>FCみやぎ　２ｎｄ</v>
      </c>
    </row>
    <row r="5" spans="1:13" s="1" customFormat="1" ht="24.75" customHeight="1">
      <c r="A5" s="156"/>
      <c r="B5" s="30">
        <v>44289</v>
      </c>
      <c r="C5" s="31">
        <v>0.5625</v>
      </c>
      <c r="D5" s="32" t="s">
        <v>33</v>
      </c>
      <c r="E5" s="180" t="s">
        <v>15</v>
      </c>
      <c r="F5" s="181"/>
      <c r="G5" s="36" t="s">
        <v>11</v>
      </c>
      <c r="H5" s="182" t="s">
        <v>16</v>
      </c>
      <c r="I5" s="183"/>
      <c r="J5" s="27" t="str">
        <f>E6</f>
        <v>AOBA　FC</v>
      </c>
      <c r="K5" s="37" t="str">
        <f>H6</f>
        <v>ベガルタ２ｎｄ</v>
      </c>
      <c r="L5" s="37" t="str">
        <f t="shared" si="0"/>
        <v>ベガルタ２ｎｄ</v>
      </c>
      <c r="M5" s="38" t="str">
        <f>J5</f>
        <v>AOBA　FC</v>
      </c>
    </row>
    <row r="6" spans="1:13" s="1" customFormat="1" ht="24.75" customHeight="1">
      <c r="A6" s="157"/>
      <c r="B6" s="39">
        <v>44289</v>
      </c>
      <c r="C6" s="40">
        <v>0.63541666666666663</v>
      </c>
      <c r="D6" s="41" t="s">
        <v>33</v>
      </c>
      <c r="E6" s="201" t="s">
        <v>17</v>
      </c>
      <c r="F6" s="202"/>
      <c r="G6" s="42" t="s">
        <v>11</v>
      </c>
      <c r="H6" s="203" t="s">
        <v>18</v>
      </c>
      <c r="I6" s="203"/>
      <c r="J6" s="43" t="str">
        <f>E5</f>
        <v>コバルトーレ女川</v>
      </c>
      <c r="K6" s="44" t="str">
        <f>H5</f>
        <v>FCオークス</v>
      </c>
      <c r="L6" s="44" t="str">
        <f t="shared" si="0"/>
        <v>FCオークス</v>
      </c>
      <c r="M6" s="45" t="str">
        <f t="shared" ref="M6:M30" si="1">J6</f>
        <v>コバルトーレ女川</v>
      </c>
    </row>
    <row r="7" spans="1:13" s="1" customFormat="1" ht="24.75" customHeight="1">
      <c r="A7" s="155" t="s">
        <v>52</v>
      </c>
      <c r="B7" s="23">
        <v>44296</v>
      </c>
      <c r="C7" s="24">
        <v>0.41666666666666669</v>
      </c>
      <c r="D7" s="46" t="s">
        <v>19</v>
      </c>
      <c r="E7" s="180" t="s">
        <v>20</v>
      </c>
      <c r="F7" s="181"/>
      <c r="G7" s="36" t="s">
        <v>11</v>
      </c>
      <c r="H7" s="182" t="s">
        <v>21</v>
      </c>
      <c r="I7" s="183"/>
      <c r="J7" s="27" t="str">
        <f>E8</f>
        <v>ベガルタ２ｎｄ</v>
      </c>
      <c r="K7" s="37" t="str">
        <f>H8</f>
        <v>コバルトーレ女川</v>
      </c>
      <c r="L7" s="37" t="str">
        <f t="shared" si="0"/>
        <v>コバルトーレ女川</v>
      </c>
      <c r="M7" s="29" t="str">
        <f>J7</f>
        <v>ベガルタ２ｎｄ</v>
      </c>
    </row>
    <row r="8" spans="1:13" s="1" customFormat="1" ht="24.75" customHeight="1">
      <c r="A8" s="169"/>
      <c r="B8" s="30">
        <v>44296</v>
      </c>
      <c r="C8" s="31">
        <v>0.48958333333333331</v>
      </c>
      <c r="D8" s="47" t="s">
        <v>19</v>
      </c>
      <c r="E8" s="184" t="s">
        <v>22</v>
      </c>
      <c r="F8" s="185"/>
      <c r="G8" s="26" t="s">
        <v>11</v>
      </c>
      <c r="H8" s="186" t="s">
        <v>23</v>
      </c>
      <c r="I8" s="186"/>
      <c r="J8" s="33" t="str">
        <f>E7</f>
        <v>FCオークス</v>
      </c>
      <c r="K8" s="34" t="str">
        <f>H7</f>
        <v>AOBA　FC</v>
      </c>
      <c r="L8" s="34" t="str">
        <f t="shared" si="0"/>
        <v>AOBA　FC</v>
      </c>
      <c r="M8" s="35" t="str">
        <f>J8</f>
        <v>FCオークス</v>
      </c>
    </row>
    <row r="9" spans="1:13" s="1" customFormat="1" ht="24.75" customHeight="1">
      <c r="A9" s="169"/>
      <c r="B9" s="23">
        <v>44296</v>
      </c>
      <c r="C9" s="31">
        <v>0.5625</v>
      </c>
      <c r="D9" s="46" t="s">
        <v>19</v>
      </c>
      <c r="E9" s="187" t="s">
        <v>24</v>
      </c>
      <c r="F9" s="188"/>
      <c r="G9" s="36" t="s">
        <v>11</v>
      </c>
      <c r="H9" s="182" t="s">
        <v>25</v>
      </c>
      <c r="I9" s="189"/>
      <c r="J9" s="27" t="str">
        <f>E10</f>
        <v>AC.AZZURI　2nd</v>
      </c>
      <c r="K9" s="28" t="str">
        <f>H10</f>
        <v>DUO　PARK</v>
      </c>
      <c r="L9" s="28" t="str">
        <f t="shared" si="0"/>
        <v>DUO　PARK</v>
      </c>
      <c r="M9" s="29" t="str">
        <f>J9</f>
        <v>AC.AZZURI　2nd</v>
      </c>
    </row>
    <row r="10" spans="1:13" s="1" customFormat="1" ht="24.75" customHeight="1">
      <c r="A10" s="170"/>
      <c r="B10" s="39">
        <v>44296</v>
      </c>
      <c r="C10" s="40">
        <v>0.63541666666666663</v>
      </c>
      <c r="D10" s="48" t="s">
        <v>19</v>
      </c>
      <c r="E10" s="190" t="s">
        <v>26</v>
      </c>
      <c r="F10" s="191"/>
      <c r="G10" s="42" t="s">
        <v>11</v>
      </c>
      <c r="H10" s="192" t="s">
        <v>27</v>
      </c>
      <c r="I10" s="193"/>
      <c r="J10" s="49" t="str">
        <f>E9</f>
        <v>エボルティーボ</v>
      </c>
      <c r="K10" s="44" t="str">
        <f>H9</f>
        <v>FCみやぎ　２ｎｄ</v>
      </c>
      <c r="L10" s="44" t="str">
        <f t="shared" si="0"/>
        <v>FCみやぎ　２ｎｄ</v>
      </c>
      <c r="M10" s="45" t="str">
        <f>J10</f>
        <v>エボルティーボ</v>
      </c>
    </row>
    <row r="11" spans="1:13" s="1" customFormat="1" ht="24.75" customHeight="1">
      <c r="A11" s="155" t="s">
        <v>60</v>
      </c>
      <c r="B11" s="50">
        <v>44304</v>
      </c>
      <c r="C11" s="51">
        <v>0.41666666666666669</v>
      </c>
      <c r="D11" s="52" t="s">
        <v>9</v>
      </c>
      <c r="E11" s="158" t="s">
        <v>21</v>
      </c>
      <c r="F11" s="159"/>
      <c r="G11" s="53" t="s">
        <v>11</v>
      </c>
      <c r="H11" s="160" t="s">
        <v>26</v>
      </c>
      <c r="I11" s="161"/>
      <c r="J11" s="27" t="str">
        <f>E12</f>
        <v>コバルトーレ女川</v>
      </c>
      <c r="K11" s="37" t="str">
        <f>H12</f>
        <v>エボルティーボ</v>
      </c>
      <c r="L11" s="37" t="str">
        <f t="shared" si="0"/>
        <v>エボルティーボ</v>
      </c>
      <c r="M11" s="29" t="str">
        <f t="shared" si="1"/>
        <v>コバルトーレ女川</v>
      </c>
    </row>
    <row r="12" spans="1:13" s="1" customFormat="1" ht="24.75" customHeight="1">
      <c r="A12" s="156"/>
      <c r="B12" s="54">
        <v>44304</v>
      </c>
      <c r="C12" s="55">
        <v>0.48958333333333331</v>
      </c>
      <c r="D12" s="52" t="s">
        <v>9</v>
      </c>
      <c r="E12" s="162" t="s">
        <v>23</v>
      </c>
      <c r="F12" s="163"/>
      <c r="G12" s="56" t="s">
        <v>11</v>
      </c>
      <c r="H12" s="165" t="s">
        <v>24</v>
      </c>
      <c r="I12" s="165"/>
      <c r="J12" s="33" t="str">
        <f>E11</f>
        <v>AOBA　FC</v>
      </c>
      <c r="K12" s="34" t="str">
        <f>H11</f>
        <v>AC.AZZURI　2nd</v>
      </c>
      <c r="L12" s="34" t="str">
        <f t="shared" si="0"/>
        <v>AC.AZZURI　2nd</v>
      </c>
      <c r="M12" s="35" t="str">
        <f t="shared" si="1"/>
        <v>AOBA　FC</v>
      </c>
    </row>
    <row r="13" spans="1:13" s="1" customFormat="1" ht="24.75" customHeight="1">
      <c r="A13" s="156"/>
      <c r="B13" s="50">
        <v>44304</v>
      </c>
      <c r="C13" s="55">
        <v>0.5625</v>
      </c>
      <c r="D13" s="52" t="s">
        <v>9</v>
      </c>
      <c r="E13" s="158" t="s">
        <v>25</v>
      </c>
      <c r="F13" s="159"/>
      <c r="G13" s="53" t="s">
        <v>11</v>
      </c>
      <c r="H13" s="160" t="s">
        <v>22</v>
      </c>
      <c r="I13" s="161"/>
      <c r="J13" s="27" t="str">
        <f>E14</f>
        <v>DUO　PARK</v>
      </c>
      <c r="K13" s="28" t="str">
        <f>H14</f>
        <v>FCオークス</v>
      </c>
      <c r="L13" s="28" t="str">
        <f>K13</f>
        <v>FCオークス</v>
      </c>
      <c r="M13" s="29" t="str">
        <f>J13</f>
        <v>DUO　PARK</v>
      </c>
    </row>
    <row r="14" spans="1:13" s="1" customFormat="1" ht="24.75" customHeight="1">
      <c r="A14" s="157"/>
      <c r="B14" s="57">
        <v>44304</v>
      </c>
      <c r="C14" s="58">
        <v>0.63541666666666663</v>
      </c>
      <c r="D14" s="59" t="s">
        <v>9</v>
      </c>
      <c r="E14" s="177" t="s">
        <v>27</v>
      </c>
      <c r="F14" s="178"/>
      <c r="G14" s="60" t="s">
        <v>11</v>
      </c>
      <c r="H14" s="179" t="s">
        <v>20</v>
      </c>
      <c r="I14" s="179"/>
      <c r="J14" s="61" t="str">
        <f>E13</f>
        <v>FCみやぎ　２ｎｄ</v>
      </c>
      <c r="K14" s="62" t="str">
        <f>H13</f>
        <v>ベガルタ２ｎｄ</v>
      </c>
      <c r="L14" s="62" t="str">
        <f t="shared" si="0"/>
        <v>ベガルタ２ｎｄ</v>
      </c>
      <c r="M14" s="63" t="str">
        <f t="shared" si="1"/>
        <v>FCみやぎ　２ｎｄ</v>
      </c>
    </row>
    <row r="15" spans="1:13" s="1" customFormat="1" ht="24.75" customHeight="1">
      <c r="A15" s="155" t="s">
        <v>61</v>
      </c>
      <c r="B15" s="50">
        <v>44310</v>
      </c>
      <c r="C15" s="51">
        <v>0.41666666666666669</v>
      </c>
      <c r="D15" s="52" t="s">
        <v>28</v>
      </c>
      <c r="E15" s="166" t="s">
        <v>24</v>
      </c>
      <c r="F15" s="166"/>
      <c r="G15" s="53" t="s">
        <v>11</v>
      </c>
      <c r="H15" s="158" t="s">
        <v>21</v>
      </c>
      <c r="I15" s="171"/>
      <c r="J15" s="27" t="str">
        <f>E16</f>
        <v>AC.AZZURI　2nd</v>
      </c>
      <c r="K15" s="37" t="str">
        <f>H16</f>
        <v>コバルトーレ女川</v>
      </c>
      <c r="L15" s="37" t="str">
        <f>K15</f>
        <v>コバルトーレ女川</v>
      </c>
      <c r="M15" s="29" t="str">
        <f t="shared" si="1"/>
        <v>AC.AZZURI　2nd</v>
      </c>
    </row>
    <row r="16" spans="1:13" s="1" customFormat="1" ht="24.75" customHeight="1">
      <c r="A16" s="156"/>
      <c r="B16" s="50">
        <v>44310</v>
      </c>
      <c r="C16" s="55">
        <v>0.48958333333333331</v>
      </c>
      <c r="D16" s="64" t="s">
        <v>28</v>
      </c>
      <c r="E16" s="172" t="s">
        <v>26</v>
      </c>
      <c r="F16" s="172"/>
      <c r="G16" s="56" t="s">
        <v>11</v>
      </c>
      <c r="H16" s="162" t="s">
        <v>23</v>
      </c>
      <c r="I16" s="173"/>
      <c r="J16" s="33" t="str">
        <f>E15</f>
        <v>エボルティーボ</v>
      </c>
      <c r="K16" s="34" t="str">
        <f>H15</f>
        <v>AOBA　FC</v>
      </c>
      <c r="L16" s="34" t="str">
        <f t="shared" si="0"/>
        <v>AOBA　FC</v>
      </c>
      <c r="M16" s="35" t="str">
        <f t="shared" si="1"/>
        <v>エボルティーボ</v>
      </c>
    </row>
    <row r="17" spans="1:13" s="1" customFormat="1" ht="24.75" customHeight="1">
      <c r="A17" s="156"/>
      <c r="B17" s="50">
        <v>44310</v>
      </c>
      <c r="C17" s="55">
        <v>0.5625</v>
      </c>
      <c r="D17" s="64" t="s">
        <v>28</v>
      </c>
      <c r="E17" s="172" t="s">
        <v>20</v>
      </c>
      <c r="F17" s="172"/>
      <c r="G17" s="56" t="s">
        <v>11</v>
      </c>
      <c r="H17" s="162" t="s">
        <v>25</v>
      </c>
      <c r="I17" s="173"/>
      <c r="J17" s="33" t="str">
        <f>E18</f>
        <v>ベガルタ２ｎｄ</v>
      </c>
      <c r="K17" s="34" t="str">
        <f>H18</f>
        <v>DUO　PARK</v>
      </c>
      <c r="L17" s="34" t="str">
        <f t="shared" si="0"/>
        <v>DUO　PARK</v>
      </c>
      <c r="M17" s="35" t="str">
        <f t="shared" si="1"/>
        <v>ベガルタ２ｎｄ</v>
      </c>
    </row>
    <row r="18" spans="1:13" s="1" customFormat="1" ht="24.75" customHeight="1">
      <c r="A18" s="157"/>
      <c r="B18" s="50">
        <v>44310</v>
      </c>
      <c r="C18" s="58">
        <v>0.63541666666666663</v>
      </c>
      <c r="D18" s="59" t="s">
        <v>28</v>
      </c>
      <c r="E18" s="167" t="s">
        <v>22</v>
      </c>
      <c r="F18" s="174"/>
      <c r="G18" s="60" t="s">
        <v>11</v>
      </c>
      <c r="H18" s="175" t="s">
        <v>27</v>
      </c>
      <c r="I18" s="176"/>
      <c r="J18" s="33" t="str">
        <f>E17</f>
        <v>FCオークス</v>
      </c>
      <c r="K18" s="34" t="str">
        <f>H17</f>
        <v>FCみやぎ　２ｎｄ</v>
      </c>
      <c r="L18" s="34" t="str">
        <f t="shared" si="0"/>
        <v>FCみやぎ　２ｎｄ</v>
      </c>
      <c r="M18" s="35" t="str">
        <f t="shared" si="1"/>
        <v>FCオークス</v>
      </c>
    </row>
    <row r="19" spans="1:13" s="1" customFormat="1" ht="24.75" customHeight="1">
      <c r="A19" s="155" t="s">
        <v>62</v>
      </c>
      <c r="B19" s="65">
        <v>44315</v>
      </c>
      <c r="C19" s="51">
        <v>0.41666666666666669</v>
      </c>
      <c r="D19" s="52" t="s">
        <v>28</v>
      </c>
      <c r="E19" s="158" t="s">
        <v>21</v>
      </c>
      <c r="F19" s="159"/>
      <c r="G19" s="53" t="s">
        <v>11</v>
      </c>
      <c r="H19" s="160" t="s">
        <v>27</v>
      </c>
      <c r="I19" s="161"/>
      <c r="J19" s="66" t="str">
        <f>E20</f>
        <v>コバルトーレ女川</v>
      </c>
      <c r="K19" s="67" t="str">
        <f>H20</f>
        <v>FCみやぎ　２ｎｄ</v>
      </c>
      <c r="L19" s="67" t="str">
        <f t="shared" si="0"/>
        <v>FCみやぎ　２ｎｄ</v>
      </c>
      <c r="M19" s="68" t="str">
        <f t="shared" si="1"/>
        <v>コバルトーレ女川</v>
      </c>
    </row>
    <row r="20" spans="1:13" s="1" customFormat="1" ht="24.75" customHeight="1">
      <c r="A20" s="169"/>
      <c r="B20" s="54">
        <v>44315</v>
      </c>
      <c r="C20" s="55">
        <v>0.48958333333333331</v>
      </c>
      <c r="D20" s="64" t="s">
        <v>28</v>
      </c>
      <c r="E20" s="162" t="s">
        <v>23</v>
      </c>
      <c r="F20" s="163"/>
      <c r="G20" s="56" t="s">
        <v>11</v>
      </c>
      <c r="H20" s="164" t="s">
        <v>25</v>
      </c>
      <c r="I20" s="165"/>
      <c r="J20" s="33" t="str">
        <f>E19</f>
        <v>AOBA　FC</v>
      </c>
      <c r="K20" s="34" t="str">
        <f>H19</f>
        <v>DUO　PARK</v>
      </c>
      <c r="L20" s="34" t="str">
        <f t="shared" si="0"/>
        <v>DUO　PARK</v>
      </c>
      <c r="M20" s="35" t="str">
        <f t="shared" si="1"/>
        <v>AOBA　FC</v>
      </c>
    </row>
    <row r="21" spans="1:13" s="1" customFormat="1" ht="24.75" customHeight="1">
      <c r="A21" s="169"/>
      <c r="B21" s="54">
        <v>44315</v>
      </c>
      <c r="C21" s="55">
        <v>0.5625</v>
      </c>
      <c r="D21" s="64" t="s">
        <v>28</v>
      </c>
      <c r="E21" s="162" t="s">
        <v>26</v>
      </c>
      <c r="F21" s="162"/>
      <c r="G21" s="56" t="s">
        <v>11</v>
      </c>
      <c r="H21" s="166" t="s">
        <v>24</v>
      </c>
      <c r="I21" s="166"/>
      <c r="J21" s="33" t="str">
        <f>E22</f>
        <v>FCオークス</v>
      </c>
      <c r="K21" s="34" t="str">
        <f>H22</f>
        <v>ベガルタ２ｎｄ</v>
      </c>
      <c r="L21" s="34" t="str">
        <f t="shared" si="0"/>
        <v>ベガルタ２ｎｄ</v>
      </c>
      <c r="M21" s="35" t="str">
        <f t="shared" si="1"/>
        <v>FCオークス</v>
      </c>
    </row>
    <row r="22" spans="1:13" s="1" customFormat="1" ht="24.75" customHeight="1">
      <c r="A22" s="170"/>
      <c r="B22" s="54">
        <v>44315</v>
      </c>
      <c r="C22" s="58">
        <v>0.63541666666666663</v>
      </c>
      <c r="D22" s="59" t="s">
        <v>28</v>
      </c>
      <c r="E22" s="167" t="s">
        <v>20</v>
      </c>
      <c r="F22" s="167"/>
      <c r="G22" s="60" t="s">
        <v>11</v>
      </c>
      <c r="H22" s="167" t="s">
        <v>22</v>
      </c>
      <c r="I22" s="168"/>
      <c r="J22" s="33" t="str">
        <f>E21</f>
        <v>AC.AZZURI　2nd</v>
      </c>
      <c r="K22" s="34" t="str">
        <f>H21</f>
        <v>エボルティーボ</v>
      </c>
      <c r="L22" s="34" t="str">
        <f t="shared" si="0"/>
        <v>エボルティーボ</v>
      </c>
      <c r="M22" s="35" t="str">
        <f t="shared" si="1"/>
        <v>AC.AZZURI　2nd</v>
      </c>
    </row>
    <row r="23" spans="1:13" s="1" customFormat="1" ht="24.75" customHeight="1">
      <c r="A23" s="155" t="s">
        <v>63</v>
      </c>
      <c r="B23" s="65">
        <v>44318</v>
      </c>
      <c r="C23" s="51">
        <v>0.41666666666666669</v>
      </c>
      <c r="D23" s="52" t="s">
        <v>9</v>
      </c>
      <c r="E23" s="158" t="s">
        <v>25</v>
      </c>
      <c r="F23" s="159"/>
      <c r="G23" s="53" t="s">
        <v>11</v>
      </c>
      <c r="H23" s="160" t="s">
        <v>21</v>
      </c>
      <c r="I23" s="161"/>
      <c r="J23" s="66" t="str">
        <f>E24</f>
        <v>DUO　PARK</v>
      </c>
      <c r="K23" s="67" t="str">
        <f>H24</f>
        <v>コバルトーレ女川</v>
      </c>
      <c r="L23" s="67" t="str">
        <f t="shared" si="0"/>
        <v>コバルトーレ女川</v>
      </c>
      <c r="M23" s="68" t="str">
        <f t="shared" si="1"/>
        <v>DUO　PARK</v>
      </c>
    </row>
    <row r="24" spans="1:13" s="1" customFormat="1" ht="24.75" customHeight="1">
      <c r="A24" s="156"/>
      <c r="B24" s="54">
        <v>44318</v>
      </c>
      <c r="C24" s="55">
        <v>0.48958333333333331</v>
      </c>
      <c r="D24" s="64" t="s">
        <v>9</v>
      </c>
      <c r="E24" s="162" t="s">
        <v>27</v>
      </c>
      <c r="F24" s="163"/>
      <c r="G24" s="56" t="s">
        <v>11</v>
      </c>
      <c r="H24" s="164" t="s">
        <v>23</v>
      </c>
      <c r="I24" s="165"/>
      <c r="J24" s="33" t="str">
        <f>E23</f>
        <v>FCみやぎ　２ｎｄ</v>
      </c>
      <c r="K24" s="34" t="str">
        <f>H23</f>
        <v>AOBA　FC</v>
      </c>
      <c r="L24" s="34" t="str">
        <f t="shared" si="0"/>
        <v>AOBA　FC</v>
      </c>
      <c r="M24" s="35" t="str">
        <f t="shared" si="1"/>
        <v>FCみやぎ　２ｎｄ</v>
      </c>
    </row>
    <row r="25" spans="1:13" s="1" customFormat="1" ht="24.75" customHeight="1">
      <c r="A25" s="156"/>
      <c r="B25" s="54">
        <v>44318</v>
      </c>
      <c r="C25" s="55">
        <v>0.5625</v>
      </c>
      <c r="D25" s="64" t="s">
        <v>9</v>
      </c>
      <c r="E25" s="162" t="s">
        <v>24</v>
      </c>
      <c r="F25" s="162"/>
      <c r="G25" s="56" t="s">
        <v>11</v>
      </c>
      <c r="H25" s="166" t="s">
        <v>20</v>
      </c>
      <c r="I25" s="166"/>
      <c r="J25" s="33" t="str">
        <f>E26</f>
        <v>ベガルタ２ｎｄ</v>
      </c>
      <c r="K25" s="34" t="str">
        <f>H26</f>
        <v>AC.AZZURI　2nd</v>
      </c>
      <c r="L25" s="34" t="str">
        <f>K25</f>
        <v>AC.AZZURI　2nd</v>
      </c>
      <c r="M25" s="35" t="str">
        <f>J25</f>
        <v>ベガルタ２ｎｄ</v>
      </c>
    </row>
    <row r="26" spans="1:13" s="1" customFormat="1" ht="24.75" customHeight="1">
      <c r="A26" s="157"/>
      <c r="B26" s="57">
        <v>44318</v>
      </c>
      <c r="C26" s="58">
        <v>0.63541666666666663</v>
      </c>
      <c r="D26" s="59" t="s">
        <v>9</v>
      </c>
      <c r="E26" s="167" t="s">
        <v>22</v>
      </c>
      <c r="F26" s="167"/>
      <c r="G26" s="60" t="s">
        <v>11</v>
      </c>
      <c r="H26" s="167" t="s">
        <v>26</v>
      </c>
      <c r="I26" s="168"/>
      <c r="J26" s="49" t="str">
        <f>E25</f>
        <v>エボルティーボ</v>
      </c>
      <c r="K26" s="44" t="str">
        <f>H25</f>
        <v>FCオークス</v>
      </c>
      <c r="L26" s="44" t="str">
        <f t="shared" si="0"/>
        <v>FCオークス</v>
      </c>
      <c r="M26" s="45" t="str">
        <f t="shared" si="1"/>
        <v>エボルティーボ</v>
      </c>
    </row>
    <row r="27" spans="1:13" s="1" customFormat="1" ht="24.75" customHeight="1">
      <c r="A27" s="155" t="s">
        <v>64</v>
      </c>
      <c r="B27" s="69">
        <v>44324</v>
      </c>
      <c r="C27" s="51">
        <v>0.41666666666666669</v>
      </c>
      <c r="D27" s="52" t="s">
        <v>29</v>
      </c>
      <c r="E27" s="158" t="s">
        <v>24</v>
      </c>
      <c r="F27" s="159"/>
      <c r="G27" s="53" t="s">
        <v>11</v>
      </c>
      <c r="H27" s="160" t="s">
        <v>22</v>
      </c>
      <c r="I27" s="161"/>
      <c r="J27" s="27" t="str">
        <f>E28</f>
        <v>FCオークス</v>
      </c>
      <c r="K27" s="37" t="str">
        <f>H28</f>
        <v>AC.AZZURI　2nd</v>
      </c>
      <c r="L27" s="37" t="str">
        <f>K27</f>
        <v>AC.AZZURI　2nd</v>
      </c>
      <c r="M27" s="29" t="str">
        <f>J27</f>
        <v>FCオークス</v>
      </c>
    </row>
    <row r="28" spans="1:13" s="1" customFormat="1" ht="24.75" customHeight="1">
      <c r="A28" s="156"/>
      <c r="B28" s="69">
        <v>44324</v>
      </c>
      <c r="C28" s="55">
        <v>0.48958333333333331</v>
      </c>
      <c r="D28" s="52" t="s">
        <v>29</v>
      </c>
      <c r="E28" s="162" t="s">
        <v>20</v>
      </c>
      <c r="F28" s="163"/>
      <c r="G28" s="56" t="s">
        <v>11</v>
      </c>
      <c r="H28" s="164" t="s">
        <v>26</v>
      </c>
      <c r="I28" s="165"/>
      <c r="J28" s="33" t="str">
        <f>E27</f>
        <v>エボルティーボ</v>
      </c>
      <c r="K28" s="34" t="str">
        <f>H27</f>
        <v>ベガルタ２ｎｄ</v>
      </c>
      <c r="L28" s="34" t="str">
        <f>K28</f>
        <v>ベガルタ２ｎｄ</v>
      </c>
      <c r="M28" s="35" t="str">
        <f>J28</f>
        <v>エボルティーボ</v>
      </c>
    </row>
    <row r="29" spans="1:13" s="1" customFormat="1" ht="24.75" customHeight="1">
      <c r="A29" s="156"/>
      <c r="B29" s="69">
        <v>44324</v>
      </c>
      <c r="C29" s="55">
        <v>0.5625</v>
      </c>
      <c r="D29" s="52" t="s">
        <v>29</v>
      </c>
      <c r="E29" s="162" t="s">
        <v>27</v>
      </c>
      <c r="F29" s="162"/>
      <c r="G29" s="56" t="s">
        <v>11</v>
      </c>
      <c r="H29" s="166" t="s">
        <v>25</v>
      </c>
      <c r="I29" s="166"/>
      <c r="J29" s="33" t="str">
        <f>E30</f>
        <v>コバルトーレ女川</v>
      </c>
      <c r="K29" s="34" t="str">
        <f>H30</f>
        <v>AOBA　FC</v>
      </c>
      <c r="L29" s="34" t="str">
        <f t="shared" si="0"/>
        <v>AOBA　FC</v>
      </c>
      <c r="M29" s="35" t="str">
        <f t="shared" si="1"/>
        <v>コバルトーレ女川</v>
      </c>
    </row>
    <row r="30" spans="1:13" s="1" customFormat="1" ht="24.75" customHeight="1" thickBot="1">
      <c r="A30" s="157"/>
      <c r="B30" s="69">
        <v>44324</v>
      </c>
      <c r="C30" s="58">
        <v>0.63541666666666663</v>
      </c>
      <c r="D30" s="52" t="s">
        <v>29</v>
      </c>
      <c r="E30" s="167" t="s">
        <v>23</v>
      </c>
      <c r="F30" s="167"/>
      <c r="G30" s="60" t="s">
        <v>11</v>
      </c>
      <c r="H30" s="167" t="s">
        <v>21</v>
      </c>
      <c r="I30" s="168"/>
      <c r="J30" s="70" t="str">
        <f>E29</f>
        <v>DUO　PARK</v>
      </c>
      <c r="K30" s="34" t="str">
        <f>H29</f>
        <v>FCみやぎ　２ｎｄ</v>
      </c>
      <c r="L30" s="34" t="str">
        <f t="shared" si="0"/>
        <v>FCみやぎ　２ｎｄ</v>
      </c>
      <c r="M30" s="35" t="str">
        <f t="shared" si="1"/>
        <v>DUO　PARK</v>
      </c>
    </row>
    <row r="31" spans="1:13" s="1" customFormat="1" ht="19.5" thickBot="1">
      <c r="A31" s="148" t="s">
        <v>68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0"/>
    </row>
    <row r="32" spans="1:13" s="6" customFormat="1" ht="26.25" customHeight="1">
      <c r="A32" s="21" t="s">
        <v>0</v>
      </c>
      <c r="B32" s="2" t="s">
        <v>1</v>
      </c>
      <c r="C32" s="3" t="s">
        <v>2</v>
      </c>
      <c r="D32" s="4" t="s">
        <v>3</v>
      </c>
      <c r="E32" s="151" t="s">
        <v>4</v>
      </c>
      <c r="F32" s="151"/>
      <c r="G32" s="151"/>
      <c r="H32" s="151"/>
      <c r="I32" s="151"/>
      <c r="J32" s="5" t="s">
        <v>5</v>
      </c>
      <c r="K32" s="5" t="s">
        <v>30</v>
      </c>
      <c r="L32" s="5" t="s">
        <v>31</v>
      </c>
      <c r="M32" s="20" t="s">
        <v>32</v>
      </c>
    </row>
    <row r="33" spans="1:14" s="1" customFormat="1" ht="24.75" customHeight="1">
      <c r="A33" s="120" t="s">
        <v>53</v>
      </c>
      <c r="B33" s="98">
        <v>44395</v>
      </c>
      <c r="C33" s="7">
        <v>0.41666666666666669</v>
      </c>
      <c r="D33" s="100" t="s">
        <v>33</v>
      </c>
      <c r="E33" s="123" t="s">
        <v>34</v>
      </c>
      <c r="F33" s="124"/>
      <c r="G33" s="11" t="s">
        <v>69</v>
      </c>
      <c r="H33" s="135" t="s">
        <v>35</v>
      </c>
      <c r="I33" s="152"/>
      <c r="J33" s="91" t="str">
        <f>E34</f>
        <v>FCオークス</v>
      </c>
      <c r="K33" s="92" t="str">
        <f>H34</f>
        <v>コバルトーレ女川</v>
      </c>
      <c r="L33" s="92" t="str">
        <f t="shared" ref="L33:L60" si="2">K33</f>
        <v>コバルトーレ女川</v>
      </c>
      <c r="M33" s="93" t="str">
        <f t="shared" ref="M33:M60" si="3">J33</f>
        <v>FCオークス</v>
      </c>
      <c r="N33" s="6"/>
    </row>
    <row r="34" spans="1:14" s="1" customFormat="1" ht="24.75" customHeight="1">
      <c r="A34" s="121"/>
      <c r="B34" s="98">
        <v>44395</v>
      </c>
      <c r="C34" s="10">
        <v>0.47916666666666669</v>
      </c>
      <c r="D34" s="100" t="s">
        <v>33</v>
      </c>
      <c r="E34" s="127" t="s">
        <v>16</v>
      </c>
      <c r="F34" s="128"/>
      <c r="G34" s="8" t="s">
        <v>70</v>
      </c>
      <c r="H34" s="131" t="s">
        <v>36</v>
      </c>
      <c r="I34" s="131"/>
      <c r="J34" s="88" t="str">
        <f>E33</f>
        <v>ベガルタ２ｎｄ</v>
      </c>
      <c r="K34" s="89" t="str">
        <f>H33</f>
        <v>AOBA　FC</v>
      </c>
      <c r="L34" s="89" t="str">
        <f t="shared" si="2"/>
        <v>AOBA　FC</v>
      </c>
      <c r="M34" s="90" t="str">
        <f t="shared" si="3"/>
        <v>ベガルタ２ｎｄ</v>
      </c>
      <c r="N34" s="6"/>
    </row>
    <row r="35" spans="1:14" s="1" customFormat="1" ht="24.75" customHeight="1">
      <c r="A35" s="121"/>
      <c r="B35" s="98">
        <v>44395</v>
      </c>
      <c r="C35" s="10">
        <v>0.54166666666666663</v>
      </c>
      <c r="D35" s="100" t="s">
        <v>33</v>
      </c>
      <c r="E35" s="129" t="s">
        <v>115</v>
      </c>
      <c r="F35" s="153"/>
      <c r="G35" s="8" t="s">
        <v>71</v>
      </c>
      <c r="H35" s="135" t="s">
        <v>10</v>
      </c>
      <c r="I35" s="154"/>
      <c r="J35" s="88" t="str">
        <f>E36</f>
        <v>エボルティーボ</v>
      </c>
      <c r="K35" s="89" t="str">
        <f>H36</f>
        <v>DUO　PARK</v>
      </c>
      <c r="L35" s="89" t="str">
        <f t="shared" si="2"/>
        <v>DUO　PARK</v>
      </c>
      <c r="M35" s="90" t="str">
        <f t="shared" si="3"/>
        <v>エボルティーボ</v>
      </c>
      <c r="N35" s="6" t="s">
        <v>163</v>
      </c>
    </row>
    <row r="36" spans="1:14" s="1" customFormat="1" ht="24.75" customHeight="1">
      <c r="A36" s="122"/>
      <c r="B36" s="102">
        <v>44395</v>
      </c>
      <c r="C36" s="103">
        <v>0.60416666666666663</v>
      </c>
      <c r="D36" s="104" t="s">
        <v>33</v>
      </c>
      <c r="E36" s="138" t="s">
        <v>14</v>
      </c>
      <c r="F36" s="147"/>
      <c r="G36" s="12" t="s">
        <v>72</v>
      </c>
      <c r="H36" s="132" t="s">
        <v>13</v>
      </c>
      <c r="I36" s="133"/>
      <c r="J36" s="110" t="str">
        <f>E35</f>
        <v>AC.AZZURRI　2nd</v>
      </c>
      <c r="K36" s="111" t="str">
        <f>H35</f>
        <v>FCみやぎ　２ｎｄ</v>
      </c>
      <c r="L36" s="111" t="str">
        <f t="shared" si="2"/>
        <v>FCみやぎ　２ｎｄ</v>
      </c>
      <c r="M36" s="112" t="str">
        <f t="shared" si="3"/>
        <v>AC.AZZURRI　2nd</v>
      </c>
      <c r="N36" s="6"/>
    </row>
    <row r="37" spans="1:14" s="1" customFormat="1" ht="24.75" customHeight="1">
      <c r="A37" s="120" t="s">
        <v>54</v>
      </c>
      <c r="B37" s="98">
        <v>44432</v>
      </c>
      <c r="C37" s="7">
        <v>0.75</v>
      </c>
      <c r="D37" s="22" t="s">
        <v>28</v>
      </c>
      <c r="E37" s="123" t="s">
        <v>21</v>
      </c>
      <c r="F37" s="143"/>
      <c r="G37" s="11" t="s">
        <v>123</v>
      </c>
      <c r="H37" s="125" t="s">
        <v>20</v>
      </c>
      <c r="I37" s="126"/>
      <c r="J37" s="94" t="s">
        <v>65</v>
      </c>
      <c r="K37" s="95" t="s">
        <v>65</v>
      </c>
      <c r="L37" s="95" t="str">
        <f t="shared" si="2"/>
        <v>FCオークス</v>
      </c>
      <c r="M37" s="96" t="str">
        <f t="shared" si="3"/>
        <v>FCオークス</v>
      </c>
      <c r="N37" s="6"/>
    </row>
    <row r="38" spans="1:14" s="1" customFormat="1" ht="24.75" customHeight="1">
      <c r="A38" s="121"/>
      <c r="B38" s="98">
        <v>44400</v>
      </c>
      <c r="C38" s="10">
        <v>0.75</v>
      </c>
      <c r="D38" s="22" t="s">
        <v>28</v>
      </c>
      <c r="E38" s="127" t="s">
        <v>23</v>
      </c>
      <c r="F38" s="128"/>
      <c r="G38" s="8" t="s">
        <v>99</v>
      </c>
      <c r="H38" s="130" t="s">
        <v>22</v>
      </c>
      <c r="I38" s="130"/>
      <c r="J38" s="88" t="s">
        <v>66</v>
      </c>
      <c r="K38" s="89" t="str">
        <f>H37</f>
        <v>FCオークス</v>
      </c>
      <c r="L38" s="89" t="str">
        <f t="shared" si="2"/>
        <v>FCオークス</v>
      </c>
      <c r="M38" s="90" t="str">
        <f t="shared" si="3"/>
        <v>FCオークス</v>
      </c>
      <c r="N38" s="6"/>
    </row>
    <row r="39" spans="1:14" s="1" customFormat="1" ht="24.75" customHeight="1">
      <c r="A39" s="121"/>
      <c r="B39" s="98">
        <v>44400</v>
      </c>
      <c r="C39" s="10">
        <v>0.6875</v>
      </c>
      <c r="D39" s="22" t="s">
        <v>9</v>
      </c>
      <c r="E39" s="144" t="s">
        <v>25</v>
      </c>
      <c r="F39" s="145"/>
      <c r="G39" s="11" t="s">
        <v>100</v>
      </c>
      <c r="H39" s="125" t="s">
        <v>24</v>
      </c>
      <c r="I39" s="146"/>
      <c r="J39" s="94" t="str">
        <f>E40</f>
        <v>DUO　PARK</v>
      </c>
      <c r="K39" s="113" t="str">
        <f>H40</f>
        <v>AC.AZZURRI　2nd</v>
      </c>
      <c r="L39" s="113" t="str">
        <f t="shared" si="2"/>
        <v>AC.AZZURRI　2nd</v>
      </c>
      <c r="M39" s="96" t="str">
        <f t="shared" si="3"/>
        <v>DUO　PARK</v>
      </c>
      <c r="N39" s="6"/>
    </row>
    <row r="40" spans="1:14" s="1" customFormat="1" ht="24.75" customHeight="1">
      <c r="A40" s="122"/>
      <c r="B40" s="108">
        <v>44400</v>
      </c>
      <c r="C40" s="103">
        <v>0.75</v>
      </c>
      <c r="D40" s="109" t="s">
        <v>9</v>
      </c>
      <c r="E40" s="138" t="s">
        <v>27</v>
      </c>
      <c r="F40" s="147"/>
      <c r="G40" s="12" t="s">
        <v>101</v>
      </c>
      <c r="H40" s="132" t="s">
        <v>116</v>
      </c>
      <c r="I40" s="133"/>
      <c r="J40" s="110" t="str">
        <f>E39</f>
        <v>FCみやぎ　２ｎｄ</v>
      </c>
      <c r="K40" s="111" t="str">
        <f>H39</f>
        <v>エボルティーボ</v>
      </c>
      <c r="L40" s="111" t="str">
        <f t="shared" si="2"/>
        <v>エボルティーボ</v>
      </c>
      <c r="M40" s="112" t="str">
        <f t="shared" si="3"/>
        <v>FCみやぎ　２ｎｄ</v>
      </c>
      <c r="N40" s="6"/>
    </row>
    <row r="41" spans="1:14" s="1" customFormat="1" ht="24.75" customHeight="1">
      <c r="A41" s="120" t="s">
        <v>55</v>
      </c>
      <c r="B41" s="98">
        <v>44416</v>
      </c>
      <c r="C41" s="7">
        <v>0.72916666666666663</v>
      </c>
      <c r="D41" s="22" t="s">
        <v>28</v>
      </c>
      <c r="E41" s="123" t="s">
        <v>116</v>
      </c>
      <c r="F41" s="124"/>
      <c r="G41" s="11" t="s">
        <v>105</v>
      </c>
      <c r="H41" s="125" t="s">
        <v>21</v>
      </c>
      <c r="I41" s="126"/>
      <c r="J41" s="94" t="str">
        <f>E42</f>
        <v>エボルティーボ</v>
      </c>
      <c r="K41" s="95" t="str">
        <f>H42</f>
        <v>コバルトーレ女川</v>
      </c>
      <c r="L41" s="95" t="str">
        <f t="shared" si="2"/>
        <v>コバルトーレ女川</v>
      </c>
      <c r="M41" s="96" t="str">
        <f t="shared" si="3"/>
        <v>エボルティーボ</v>
      </c>
    </row>
    <row r="42" spans="1:14" s="1" customFormat="1" ht="24.75" customHeight="1">
      <c r="A42" s="121"/>
      <c r="B42" s="9">
        <v>44416</v>
      </c>
      <c r="C42" s="10">
        <v>0.79166666666666663</v>
      </c>
      <c r="D42" s="22" t="s">
        <v>28</v>
      </c>
      <c r="E42" s="127" t="s">
        <v>24</v>
      </c>
      <c r="F42" s="128"/>
      <c r="G42" s="8" t="s">
        <v>106</v>
      </c>
      <c r="H42" s="130" t="s">
        <v>23</v>
      </c>
      <c r="I42" s="130"/>
      <c r="J42" s="88" t="str">
        <f>E41</f>
        <v>AC.AZZURRI　2nd</v>
      </c>
      <c r="K42" s="89" t="str">
        <f>H41</f>
        <v>AOBA　FC</v>
      </c>
      <c r="L42" s="89" t="str">
        <f t="shared" si="2"/>
        <v>AOBA　FC</v>
      </c>
      <c r="M42" s="90" t="str">
        <f t="shared" si="3"/>
        <v>AC.AZZURRI　2nd</v>
      </c>
    </row>
    <row r="43" spans="1:14" s="1" customFormat="1" ht="24.75" customHeight="1">
      <c r="A43" s="121"/>
      <c r="B43" s="98">
        <v>44416</v>
      </c>
      <c r="C43" s="10">
        <v>0.72916666666666663</v>
      </c>
      <c r="D43" s="22" t="s">
        <v>9</v>
      </c>
      <c r="E43" s="123" t="s">
        <v>22</v>
      </c>
      <c r="F43" s="124"/>
      <c r="G43" s="11" t="s">
        <v>107</v>
      </c>
      <c r="H43" s="125" t="s">
        <v>25</v>
      </c>
      <c r="I43" s="126"/>
      <c r="J43" s="94" t="str">
        <f>E44</f>
        <v>FCオークス</v>
      </c>
      <c r="K43" s="113" t="str">
        <f>H44</f>
        <v>DUO　PARK</v>
      </c>
      <c r="L43" s="113" t="str">
        <f t="shared" si="2"/>
        <v>DUO　PARK</v>
      </c>
      <c r="M43" s="96" t="str">
        <f t="shared" si="3"/>
        <v>FCオークス</v>
      </c>
    </row>
    <row r="44" spans="1:14" s="1" customFormat="1" ht="24.75" customHeight="1">
      <c r="A44" s="122"/>
      <c r="B44" s="102">
        <v>44416</v>
      </c>
      <c r="C44" s="103">
        <v>0.79166666666666663</v>
      </c>
      <c r="D44" s="109" t="s">
        <v>9</v>
      </c>
      <c r="E44" s="140" t="s">
        <v>20</v>
      </c>
      <c r="F44" s="141"/>
      <c r="G44" s="12" t="s">
        <v>108</v>
      </c>
      <c r="H44" s="142" t="s">
        <v>27</v>
      </c>
      <c r="I44" s="142"/>
      <c r="J44" s="114" t="str">
        <f>E43</f>
        <v>ベガルタ２ｎｄ</v>
      </c>
      <c r="K44" s="115" t="str">
        <f>H43</f>
        <v>FCみやぎ　２ｎｄ</v>
      </c>
      <c r="L44" s="115" t="str">
        <f t="shared" si="2"/>
        <v>FCみやぎ　２ｎｄ</v>
      </c>
      <c r="M44" s="116" t="str">
        <f t="shared" si="3"/>
        <v>ベガルタ２ｎｄ</v>
      </c>
    </row>
    <row r="45" spans="1:14" s="1" customFormat="1" ht="24.75" customHeight="1">
      <c r="A45" s="120" t="s">
        <v>56</v>
      </c>
      <c r="B45" s="98">
        <v>44458</v>
      </c>
      <c r="C45" s="7">
        <v>0.41666666666666669</v>
      </c>
      <c r="D45" s="22" t="s">
        <v>127</v>
      </c>
      <c r="E45" s="131" t="s">
        <v>21</v>
      </c>
      <c r="F45" s="131"/>
      <c r="G45" s="11" t="s">
        <v>149</v>
      </c>
      <c r="H45" s="123" t="s">
        <v>24</v>
      </c>
      <c r="I45" s="134"/>
      <c r="J45" s="94" t="s">
        <v>144</v>
      </c>
      <c r="K45" s="95" t="s">
        <v>145</v>
      </c>
      <c r="L45" s="95" t="str">
        <f t="shared" si="2"/>
        <v>DUO　PARK</v>
      </c>
      <c r="M45" s="96" t="str">
        <f t="shared" si="3"/>
        <v>コバルトーレ女川</v>
      </c>
    </row>
    <row r="46" spans="1:14" s="1" customFormat="1" ht="24.75" customHeight="1">
      <c r="A46" s="121"/>
      <c r="B46" s="343" t="s">
        <v>136</v>
      </c>
      <c r="C46" s="344" t="s">
        <v>136</v>
      </c>
      <c r="D46" s="345" t="s">
        <v>136</v>
      </c>
      <c r="E46" s="346" t="s">
        <v>23</v>
      </c>
      <c r="F46" s="346"/>
      <c r="G46" s="347" t="s">
        <v>11</v>
      </c>
      <c r="H46" s="348" t="s">
        <v>116</v>
      </c>
      <c r="I46" s="349"/>
      <c r="J46" s="105" t="s">
        <v>134</v>
      </c>
      <c r="K46" s="106" t="s">
        <v>135</v>
      </c>
      <c r="L46" s="106" t="str">
        <f t="shared" si="2"/>
        <v>コバルトーレ女川</v>
      </c>
      <c r="M46" s="107" t="str">
        <f t="shared" si="3"/>
        <v>コバルトーレ女川</v>
      </c>
    </row>
    <row r="47" spans="1:14" s="1" customFormat="1" ht="24.75" customHeight="1">
      <c r="A47" s="121"/>
      <c r="B47" s="9">
        <v>44429</v>
      </c>
      <c r="C47" s="10">
        <v>0.625</v>
      </c>
      <c r="D47" s="22" t="s">
        <v>9</v>
      </c>
      <c r="E47" s="135" t="s">
        <v>25</v>
      </c>
      <c r="F47" s="135"/>
      <c r="G47" s="8" t="s">
        <v>111</v>
      </c>
      <c r="H47" s="127" t="s">
        <v>20</v>
      </c>
      <c r="I47" s="136"/>
      <c r="J47" s="88" t="str">
        <f>E48</f>
        <v>DUO　PARK</v>
      </c>
      <c r="K47" s="89" t="str">
        <f>H48</f>
        <v>ベガルタ２ｎｄ</v>
      </c>
      <c r="L47" s="89" t="str">
        <f t="shared" si="2"/>
        <v>ベガルタ２ｎｄ</v>
      </c>
      <c r="M47" s="90" t="str">
        <f t="shared" si="3"/>
        <v>DUO　PARK</v>
      </c>
    </row>
    <row r="48" spans="1:14" s="1" customFormat="1" ht="24.75" customHeight="1">
      <c r="A48" s="122"/>
      <c r="B48" s="9">
        <v>44429</v>
      </c>
      <c r="C48" s="103">
        <v>0.70833333333333337</v>
      </c>
      <c r="D48" s="109" t="s">
        <v>9</v>
      </c>
      <c r="E48" s="132" t="s">
        <v>27</v>
      </c>
      <c r="F48" s="137"/>
      <c r="G48" s="12" t="s">
        <v>112</v>
      </c>
      <c r="H48" s="138" t="s">
        <v>22</v>
      </c>
      <c r="I48" s="139"/>
      <c r="J48" s="88" t="str">
        <f>E47</f>
        <v>FCみやぎ　２ｎｄ</v>
      </c>
      <c r="K48" s="89" t="str">
        <f>H47</f>
        <v>FCオークス</v>
      </c>
      <c r="L48" s="89" t="str">
        <f t="shared" si="2"/>
        <v>FCオークス</v>
      </c>
      <c r="M48" s="90" t="str">
        <f t="shared" si="3"/>
        <v>FCみやぎ　２ｎｄ</v>
      </c>
    </row>
    <row r="49" spans="1:14" s="1" customFormat="1" ht="24.75" customHeight="1">
      <c r="A49" s="120" t="s">
        <v>57</v>
      </c>
      <c r="B49" s="99">
        <v>44459</v>
      </c>
      <c r="C49" s="7">
        <v>0.54166666666666663</v>
      </c>
      <c r="D49" s="100" t="s">
        <v>129</v>
      </c>
      <c r="E49" s="123" t="s">
        <v>27</v>
      </c>
      <c r="F49" s="124"/>
      <c r="G49" s="11" t="s">
        <v>151</v>
      </c>
      <c r="H49" s="125" t="s">
        <v>21</v>
      </c>
      <c r="I49" s="126"/>
      <c r="J49" s="91" t="s">
        <v>130</v>
      </c>
      <c r="K49" s="92" t="s">
        <v>131</v>
      </c>
      <c r="L49" s="92" t="str">
        <f t="shared" si="2"/>
        <v>FCオークス</v>
      </c>
      <c r="M49" s="93" t="s">
        <v>125</v>
      </c>
    </row>
    <row r="50" spans="1:14" s="1" customFormat="1" ht="24.75" customHeight="1">
      <c r="A50" s="121"/>
      <c r="B50" s="343" t="s">
        <v>136</v>
      </c>
      <c r="C50" s="344" t="s">
        <v>136</v>
      </c>
      <c r="D50" s="345" t="s">
        <v>136</v>
      </c>
      <c r="E50" s="348" t="s">
        <v>25</v>
      </c>
      <c r="F50" s="350"/>
      <c r="G50" s="347" t="s">
        <v>11</v>
      </c>
      <c r="H50" s="351" t="s">
        <v>23</v>
      </c>
      <c r="I50" s="352"/>
      <c r="J50" s="105" t="s">
        <v>152</v>
      </c>
      <c r="K50" s="106" t="s">
        <v>152</v>
      </c>
      <c r="L50" s="106" t="str">
        <f t="shared" si="2"/>
        <v>コバルトーレ女川</v>
      </c>
      <c r="M50" s="107" t="str">
        <f t="shared" si="3"/>
        <v>コバルトーレ女川</v>
      </c>
    </row>
    <row r="51" spans="1:14" s="1" customFormat="1" ht="24.75" customHeight="1">
      <c r="A51" s="121"/>
      <c r="B51" s="9">
        <v>44459</v>
      </c>
      <c r="C51" s="10">
        <v>0.47916666666666669</v>
      </c>
      <c r="D51" s="101" t="s">
        <v>133</v>
      </c>
      <c r="E51" s="127" t="s">
        <v>24</v>
      </c>
      <c r="F51" s="127"/>
      <c r="G51" s="8" t="s">
        <v>150</v>
      </c>
      <c r="H51" s="131" t="s">
        <v>116</v>
      </c>
      <c r="I51" s="131"/>
      <c r="J51" s="88" t="s">
        <v>146</v>
      </c>
      <c r="K51" s="89" t="s">
        <v>147</v>
      </c>
      <c r="L51" s="89" t="s">
        <v>148</v>
      </c>
      <c r="M51" s="90" t="str">
        <f t="shared" si="3"/>
        <v>FCみやぎ　２ｎｄ</v>
      </c>
    </row>
    <row r="52" spans="1:14" s="1" customFormat="1" ht="24.75" customHeight="1">
      <c r="A52" s="122"/>
      <c r="B52" s="102">
        <v>44459</v>
      </c>
      <c r="C52" s="103">
        <v>0.60416666666666663</v>
      </c>
      <c r="D52" s="104" t="s">
        <v>129</v>
      </c>
      <c r="E52" s="132" t="s">
        <v>22</v>
      </c>
      <c r="F52" s="132"/>
      <c r="G52" s="12" t="s">
        <v>149</v>
      </c>
      <c r="H52" s="132" t="s">
        <v>20</v>
      </c>
      <c r="I52" s="133"/>
      <c r="J52" s="88" t="s">
        <v>128</v>
      </c>
      <c r="K52" s="89" t="s">
        <v>132</v>
      </c>
      <c r="L52" s="89" t="str">
        <f t="shared" si="2"/>
        <v>AOBA　FC</v>
      </c>
      <c r="M52" s="90" t="str">
        <f t="shared" si="3"/>
        <v>DUO　PARK</v>
      </c>
    </row>
    <row r="53" spans="1:14" s="1" customFormat="1" ht="24.75" customHeight="1">
      <c r="A53" s="120" t="s">
        <v>58</v>
      </c>
      <c r="B53" s="99">
        <v>44462</v>
      </c>
      <c r="C53" s="7">
        <v>0.52083333333333337</v>
      </c>
      <c r="D53" s="100" t="s">
        <v>28</v>
      </c>
      <c r="E53" s="123" t="s">
        <v>126</v>
      </c>
      <c r="F53" s="124"/>
      <c r="G53" s="11" t="s">
        <v>159</v>
      </c>
      <c r="H53" s="125" t="s">
        <v>25</v>
      </c>
      <c r="I53" s="126"/>
      <c r="J53" s="91" t="s">
        <v>131</v>
      </c>
      <c r="K53" s="92" t="s">
        <v>137</v>
      </c>
      <c r="L53" s="92" t="str">
        <f t="shared" si="2"/>
        <v>エボルティーボ</v>
      </c>
      <c r="M53" s="93" t="str">
        <f t="shared" si="3"/>
        <v>FCオークス</v>
      </c>
      <c r="N53" s="13"/>
    </row>
    <row r="54" spans="1:14" s="1" customFormat="1" ht="24.75" customHeight="1">
      <c r="A54" s="121"/>
      <c r="B54" s="343" t="s">
        <v>136</v>
      </c>
      <c r="C54" s="344" t="s">
        <v>136</v>
      </c>
      <c r="D54" s="345" t="s">
        <v>136</v>
      </c>
      <c r="E54" s="348" t="s">
        <v>23</v>
      </c>
      <c r="F54" s="350"/>
      <c r="G54" s="347" t="s">
        <v>11</v>
      </c>
      <c r="H54" s="351" t="s">
        <v>27</v>
      </c>
      <c r="I54" s="352"/>
      <c r="J54" s="105" t="s">
        <v>153</v>
      </c>
      <c r="K54" s="106" t="s">
        <v>152</v>
      </c>
      <c r="L54" s="106" t="str">
        <f t="shared" si="2"/>
        <v>コバルトーレ女川</v>
      </c>
      <c r="M54" s="107" t="str">
        <f t="shared" si="3"/>
        <v>コバルトーレ女川</v>
      </c>
    </row>
    <row r="55" spans="1:14" s="1" customFormat="1" ht="24.75" customHeight="1">
      <c r="A55" s="121"/>
      <c r="B55" s="9">
        <v>44462</v>
      </c>
      <c r="C55" s="10">
        <v>0.64583333333333337</v>
      </c>
      <c r="D55" s="101" t="s">
        <v>28</v>
      </c>
      <c r="E55" s="127" t="s">
        <v>20</v>
      </c>
      <c r="F55" s="127"/>
      <c r="G55" s="8" t="s">
        <v>157</v>
      </c>
      <c r="H55" s="131" t="s">
        <v>24</v>
      </c>
      <c r="I55" s="131"/>
      <c r="J55" s="88" t="str">
        <f>E56</f>
        <v>AC.AZZURRI　2nd</v>
      </c>
      <c r="K55" s="89" t="str">
        <f>H56</f>
        <v>ベガルタ２ｎｄ</v>
      </c>
      <c r="L55" s="89" t="str">
        <f t="shared" si="2"/>
        <v>ベガルタ２ｎｄ</v>
      </c>
      <c r="M55" s="90" t="str">
        <f t="shared" si="3"/>
        <v>AC.AZZURRI　2nd</v>
      </c>
    </row>
    <row r="56" spans="1:14" s="1" customFormat="1" ht="24.75" customHeight="1">
      <c r="A56" s="122"/>
      <c r="B56" s="102">
        <v>44462</v>
      </c>
      <c r="C56" s="103">
        <v>0.58333333333333337</v>
      </c>
      <c r="D56" s="104" t="s">
        <v>28</v>
      </c>
      <c r="E56" s="132" t="s">
        <v>116</v>
      </c>
      <c r="F56" s="132"/>
      <c r="G56" s="12" t="s">
        <v>158</v>
      </c>
      <c r="H56" s="132" t="s">
        <v>22</v>
      </c>
      <c r="I56" s="133"/>
      <c r="J56" s="110" t="s">
        <v>138</v>
      </c>
      <c r="K56" s="111" t="s">
        <v>139</v>
      </c>
      <c r="L56" s="111" t="str">
        <f t="shared" si="2"/>
        <v>FCみやぎ　２ｎｄ</v>
      </c>
      <c r="M56" s="112" t="str">
        <f t="shared" si="3"/>
        <v>AOBA　FC</v>
      </c>
    </row>
    <row r="57" spans="1:14" s="1" customFormat="1" ht="24.75" customHeight="1">
      <c r="A57" s="120" t="s">
        <v>59</v>
      </c>
      <c r="B57" s="331">
        <v>44464</v>
      </c>
      <c r="C57" s="7">
        <v>0.41666666666666669</v>
      </c>
      <c r="D57" s="332" t="s">
        <v>127</v>
      </c>
      <c r="E57" s="123" t="s">
        <v>22</v>
      </c>
      <c r="F57" s="124"/>
      <c r="G57" s="11" t="s">
        <v>164</v>
      </c>
      <c r="H57" s="125" t="s">
        <v>24</v>
      </c>
      <c r="I57" s="126"/>
      <c r="J57" s="94" t="s">
        <v>141</v>
      </c>
      <c r="K57" s="95" t="s">
        <v>142</v>
      </c>
      <c r="L57" s="95" t="str">
        <f t="shared" si="2"/>
        <v>DUO　PARK</v>
      </c>
      <c r="M57" s="96" t="str">
        <f t="shared" si="3"/>
        <v>FCみやぎ　２ｎｄ</v>
      </c>
      <c r="N57" s="13"/>
    </row>
    <row r="58" spans="1:14" s="1" customFormat="1" ht="24.75" customHeight="1">
      <c r="A58" s="121"/>
      <c r="B58" s="343" t="s">
        <v>136</v>
      </c>
      <c r="C58" s="344" t="s">
        <v>136</v>
      </c>
      <c r="D58" s="345" t="s">
        <v>136</v>
      </c>
      <c r="E58" s="348" t="s">
        <v>116</v>
      </c>
      <c r="F58" s="350"/>
      <c r="G58" s="347" t="s">
        <v>11</v>
      </c>
      <c r="H58" s="351" t="s">
        <v>20</v>
      </c>
      <c r="I58" s="352"/>
      <c r="J58" s="105" t="s">
        <v>131</v>
      </c>
      <c r="K58" s="106" t="s">
        <v>140</v>
      </c>
      <c r="L58" s="106" t="str">
        <f t="shared" si="2"/>
        <v>FCオークス</v>
      </c>
      <c r="M58" s="107" t="str">
        <f t="shared" si="3"/>
        <v>FCオークス</v>
      </c>
    </row>
    <row r="59" spans="1:14" s="1" customFormat="1" ht="24.75" customHeight="1">
      <c r="A59" s="121"/>
      <c r="B59" s="9">
        <v>44464</v>
      </c>
      <c r="C59" s="10">
        <v>0.47916666666666669</v>
      </c>
      <c r="D59" s="22" t="s">
        <v>127</v>
      </c>
      <c r="E59" s="127" t="s">
        <v>25</v>
      </c>
      <c r="F59" s="127"/>
      <c r="G59" s="8" t="s">
        <v>165</v>
      </c>
      <c r="H59" s="131" t="s">
        <v>27</v>
      </c>
      <c r="I59" s="131"/>
      <c r="J59" s="88" t="s">
        <v>143</v>
      </c>
      <c r="K59" s="89" t="s">
        <v>137</v>
      </c>
      <c r="L59" s="89" t="str">
        <f>K59</f>
        <v>エボルティーボ</v>
      </c>
      <c r="M59" s="90" t="str">
        <f>J59</f>
        <v>ベガルタ２ｎｄ</v>
      </c>
    </row>
    <row r="60" spans="1:14" s="1" customFormat="1" ht="24.75" customHeight="1" thickBot="1">
      <c r="A60" s="122"/>
      <c r="B60" s="353">
        <v>44471</v>
      </c>
      <c r="C60" s="354" t="s">
        <v>136</v>
      </c>
      <c r="D60" s="355" t="s">
        <v>136</v>
      </c>
      <c r="E60" s="356" t="s">
        <v>21</v>
      </c>
      <c r="F60" s="356"/>
      <c r="G60" s="357" t="s">
        <v>11</v>
      </c>
      <c r="H60" s="356" t="s">
        <v>23</v>
      </c>
      <c r="I60" s="358"/>
      <c r="J60" s="117" t="s">
        <v>135</v>
      </c>
      <c r="K60" s="118" t="s">
        <v>135</v>
      </c>
      <c r="L60" s="118" t="str">
        <f t="shared" si="2"/>
        <v>コバルトーレ女川</v>
      </c>
      <c r="M60" s="119" t="str">
        <f t="shared" si="3"/>
        <v>コバルトーレ女川</v>
      </c>
    </row>
  </sheetData>
  <mergeCells count="130">
    <mergeCell ref="A1:M1"/>
    <mergeCell ref="E2:I2"/>
    <mergeCell ref="A3:A6"/>
    <mergeCell ref="E3:F3"/>
    <mergeCell ref="H3:I3"/>
    <mergeCell ref="E4:F4"/>
    <mergeCell ref="H4:I4"/>
    <mergeCell ref="E5:F5"/>
    <mergeCell ref="H5:I5"/>
    <mergeCell ref="E6:F6"/>
    <mergeCell ref="H6:I6"/>
    <mergeCell ref="A7:A10"/>
    <mergeCell ref="E7:F7"/>
    <mergeCell ref="H7:I7"/>
    <mergeCell ref="E8:F8"/>
    <mergeCell ref="H8:I8"/>
    <mergeCell ref="E9:F9"/>
    <mergeCell ref="H9:I9"/>
    <mergeCell ref="E10:F10"/>
    <mergeCell ref="H10:I10"/>
    <mergeCell ref="A11:A14"/>
    <mergeCell ref="E11:F11"/>
    <mergeCell ref="H11:I11"/>
    <mergeCell ref="E12:F12"/>
    <mergeCell ref="H12:I12"/>
    <mergeCell ref="E13:F13"/>
    <mergeCell ref="H13:I13"/>
    <mergeCell ref="E14:F14"/>
    <mergeCell ref="H14:I14"/>
    <mergeCell ref="A15:A18"/>
    <mergeCell ref="E15:F15"/>
    <mergeCell ref="H15:I15"/>
    <mergeCell ref="E16:F16"/>
    <mergeCell ref="H16:I16"/>
    <mergeCell ref="E17:F17"/>
    <mergeCell ref="H17:I17"/>
    <mergeCell ref="E18:F18"/>
    <mergeCell ref="H18:I18"/>
    <mergeCell ref="A19:A22"/>
    <mergeCell ref="E19:F19"/>
    <mergeCell ref="H19:I19"/>
    <mergeCell ref="E20:F20"/>
    <mergeCell ref="H20:I20"/>
    <mergeCell ref="E21:F21"/>
    <mergeCell ref="H21:I21"/>
    <mergeCell ref="E22:F22"/>
    <mergeCell ref="H22:I22"/>
    <mergeCell ref="A23:A26"/>
    <mergeCell ref="E23:F23"/>
    <mergeCell ref="H23:I23"/>
    <mergeCell ref="E24:F24"/>
    <mergeCell ref="H24:I24"/>
    <mergeCell ref="E25:F25"/>
    <mergeCell ref="H25:I25"/>
    <mergeCell ref="E26:F26"/>
    <mergeCell ref="H26:I26"/>
    <mergeCell ref="A27:A30"/>
    <mergeCell ref="E27:F27"/>
    <mergeCell ref="H27:I27"/>
    <mergeCell ref="E28:F28"/>
    <mergeCell ref="H28:I28"/>
    <mergeCell ref="E29:F29"/>
    <mergeCell ref="H29:I29"/>
    <mergeCell ref="E30:F30"/>
    <mergeCell ref="H30:I30"/>
    <mergeCell ref="A31:M31"/>
    <mergeCell ref="E32:I32"/>
    <mergeCell ref="A33:A36"/>
    <mergeCell ref="E33:F33"/>
    <mergeCell ref="H33:I33"/>
    <mergeCell ref="E34:F34"/>
    <mergeCell ref="H34:I34"/>
    <mergeCell ref="E35:F35"/>
    <mergeCell ref="H35:I35"/>
    <mergeCell ref="E36:F36"/>
    <mergeCell ref="H36:I36"/>
    <mergeCell ref="A37:A40"/>
    <mergeCell ref="E37:F37"/>
    <mergeCell ref="H37:I37"/>
    <mergeCell ref="E38:F38"/>
    <mergeCell ref="H38:I38"/>
    <mergeCell ref="E39:F39"/>
    <mergeCell ref="H39:I39"/>
    <mergeCell ref="E40:F40"/>
    <mergeCell ref="H40:I40"/>
    <mergeCell ref="A41:A44"/>
    <mergeCell ref="E41:F41"/>
    <mergeCell ref="H41:I41"/>
    <mergeCell ref="E42:F42"/>
    <mergeCell ref="H42:I42"/>
    <mergeCell ref="E43:F43"/>
    <mergeCell ref="H43:I43"/>
    <mergeCell ref="E44:F44"/>
    <mergeCell ref="H44:I44"/>
    <mergeCell ref="A45:A48"/>
    <mergeCell ref="E45:F45"/>
    <mergeCell ref="H45:I45"/>
    <mergeCell ref="E46:F46"/>
    <mergeCell ref="H46:I46"/>
    <mergeCell ref="E47:F47"/>
    <mergeCell ref="H47:I47"/>
    <mergeCell ref="E48:F48"/>
    <mergeCell ref="H48:I48"/>
    <mergeCell ref="A49:A52"/>
    <mergeCell ref="E49:F49"/>
    <mergeCell ref="H49:I49"/>
    <mergeCell ref="E50:F50"/>
    <mergeCell ref="H50:I50"/>
    <mergeCell ref="E51:F51"/>
    <mergeCell ref="H51:I51"/>
    <mergeCell ref="E52:F52"/>
    <mergeCell ref="H52:I52"/>
    <mergeCell ref="A53:A56"/>
    <mergeCell ref="E53:F53"/>
    <mergeCell ref="H53:I53"/>
    <mergeCell ref="E54:F54"/>
    <mergeCell ref="H54:I54"/>
    <mergeCell ref="E55:F55"/>
    <mergeCell ref="H55:I55"/>
    <mergeCell ref="E56:F56"/>
    <mergeCell ref="H56:I56"/>
    <mergeCell ref="A57:A60"/>
    <mergeCell ref="E57:F57"/>
    <mergeCell ref="H57:I57"/>
    <mergeCell ref="E58:F58"/>
    <mergeCell ref="H58:I58"/>
    <mergeCell ref="E59:F59"/>
    <mergeCell ref="H59:I59"/>
    <mergeCell ref="E60:F60"/>
    <mergeCell ref="H60:I60"/>
  </mergeCells>
  <phoneticPr fontId="3"/>
  <pageMargins left="0.11811023622047245" right="0.11811023622047245" top="0.15748031496062992" bottom="0.15748031496062992" header="0.31496062992125984" footer="0.31496062992125984"/>
  <pageSetup paperSize="9" scale="60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2"/>
  <sheetViews>
    <sheetView zoomScale="80" zoomScaleNormal="80" zoomScaleSheetLayoutView="80" workbookViewId="0">
      <selection activeCell="B18" sqref="B18:F21"/>
    </sheetView>
  </sheetViews>
  <sheetFormatPr defaultColWidth="9" defaultRowHeight="11.25"/>
  <cols>
    <col min="1" max="1" width="2.875" style="15" customWidth="1"/>
    <col min="2" max="73" width="2.25" style="15" customWidth="1"/>
    <col min="74" max="74" width="3.5" style="15" customWidth="1"/>
    <col min="75" max="77" width="2.25" style="15" customWidth="1"/>
    <col min="78" max="16384" width="9" style="15"/>
  </cols>
  <sheetData>
    <row r="1" spans="1:105" ht="12.75" customHeight="1" thickBot="1"/>
    <row r="2" spans="1:105" ht="12.75" customHeight="1" thickTop="1">
      <c r="E2" s="293" t="s">
        <v>67</v>
      </c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5"/>
    </row>
    <row r="3" spans="1:105" ht="12.75" customHeight="1">
      <c r="E3" s="296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8"/>
    </row>
    <row r="4" spans="1:105" ht="12.75" customHeight="1" thickBot="1">
      <c r="E4" s="299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1"/>
    </row>
    <row r="5" spans="1:105" ht="24.75" customHeight="1" thickTop="1" thickBot="1"/>
    <row r="6" spans="1:105" ht="12.75" customHeight="1" thickTop="1">
      <c r="A6" s="302"/>
      <c r="B6" s="303"/>
      <c r="C6" s="303"/>
      <c r="D6" s="303"/>
      <c r="E6" s="303"/>
      <c r="F6" s="303"/>
      <c r="G6" s="304"/>
      <c r="H6" s="311" t="str">
        <f>B10</f>
        <v>AOBA　FC</v>
      </c>
      <c r="I6" s="311"/>
      <c r="J6" s="311"/>
      <c r="K6" s="311"/>
      <c r="L6" s="311"/>
      <c r="M6" s="314" t="str">
        <f>B14</f>
        <v>コバルトーレ
女川</v>
      </c>
      <c r="N6" s="311"/>
      <c r="O6" s="311"/>
      <c r="P6" s="311"/>
      <c r="Q6" s="315"/>
      <c r="R6" s="340" t="str">
        <f>B18</f>
        <v>FCみやぎ　　　　　バルセロナ２ｎｄ</v>
      </c>
      <c r="S6" s="340"/>
      <c r="T6" s="340"/>
      <c r="U6" s="340"/>
      <c r="V6" s="340"/>
      <c r="W6" s="314" t="str">
        <f>B22</f>
        <v>DUO　PARK</v>
      </c>
      <c r="X6" s="311"/>
      <c r="Y6" s="311"/>
      <c r="Z6" s="311"/>
      <c r="AA6" s="315"/>
      <c r="AB6" s="311" t="str">
        <f>B26</f>
        <v>ＡＣ　
エボルティーボ</v>
      </c>
      <c r="AC6" s="311"/>
      <c r="AD6" s="311"/>
      <c r="AE6" s="311"/>
      <c r="AF6" s="311"/>
      <c r="AG6" s="314" t="str">
        <f>B30</f>
        <v>AC.AZZURRI　２ｎｄ</v>
      </c>
      <c r="AH6" s="311"/>
      <c r="AI6" s="311"/>
      <c r="AJ6" s="311"/>
      <c r="AK6" s="315"/>
      <c r="AL6" s="311" t="str">
        <f>B34</f>
        <v>FCオークス</v>
      </c>
      <c r="AM6" s="311"/>
      <c r="AN6" s="311"/>
      <c r="AO6" s="311"/>
      <c r="AP6" s="311"/>
      <c r="AQ6" s="314" t="str">
        <f>B38</f>
        <v>ベガルタ２ｎｄ</v>
      </c>
      <c r="AR6" s="311"/>
      <c r="AS6" s="311"/>
      <c r="AT6" s="311"/>
      <c r="AU6" s="315"/>
      <c r="AV6" s="290" t="s">
        <v>37</v>
      </c>
      <c r="AW6" s="281"/>
      <c r="AX6" s="281"/>
      <c r="AY6" s="281"/>
      <c r="AZ6" s="281" t="s">
        <v>38</v>
      </c>
      <c r="BA6" s="281"/>
      <c r="BB6" s="281"/>
      <c r="BC6" s="281"/>
      <c r="BD6" s="281" t="s">
        <v>39</v>
      </c>
      <c r="BE6" s="281"/>
      <c r="BF6" s="281"/>
      <c r="BG6" s="281"/>
      <c r="BH6" s="281" t="s">
        <v>40</v>
      </c>
      <c r="BI6" s="281"/>
      <c r="BJ6" s="281"/>
      <c r="BK6" s="281" t="s">
        <v>41</v>
      </c>
      <c r="BL6" s="281"/>
      <c r="BM6" s="281"/>
      <c r="BN6" s="281"/>
      <c r="BO6" s="281" t="s">
        <v>42</v>
      </c>
      <c r="BP6" s="281"/>
      <c r="BQ6" s="281"/>
      <c r="BR6" s="281"/>
      <c r="BS6" s="281" t="s">
        <v>43</v>
      </c>
      <c r="BT6" s="281"/>
      <c r="BU6" s="281"/>
      <c r="BV6" s="281"/>
      <c r="BW6" s="284" t="s">
        <v>44</v>
      </c>
      <c r="BX6" s="285"/>
      <c r="BY6" s="286"/>
    </row>
    <row r="7" spans="1:105" ht="12.75" customHeight="1">
      <c r="A7" s="305"/>
      <c r="B7" s="306"/>
      <c r="C7" s="306"/>
      <c r="D7" s="306"/>
      <c r="E7" s="306"/>
      <c r="F7" s="306"/>
      <c r="G7" s="307"/>
      <c r="H7" s="312"/>
      <c r="I7" s="312"/>
      <c r="J7" s="312"/>
      <c r="K7" s="312"/>
      <c r="L7" s="312"/>
      <c r="M7" s="316"/>
      <c r="N7" s="312"/>
      <c r="O7" s="312"/>
      <c r="P7" s="312"/>
      <c r="Q7" s="317"/>
      <c r="R7" s="341"/>
      <c r="S7" s="341"/>
      <c r="T7" s="341"/>
      <c r="U7" s="341"/>
      <c r="V7" s="341"/>
      <c r="W7" s="316"/>
      <c r="X7" s="312"/>
      <c r="Y7" s="312"/>
      <c r="Z7" s="312"/>
      <c r="AA7" s="317"/>
      <c r="AB7" s="312"/>
      <c r="AC7" s="312"/>
      <c r="AD7" s="312"/>
      <c r="AE7" s="312"/>
      <c r="AF7" s="312"/>
      <c r="AG7" s="316"/>
      <c r="AH7" s="312"/>
      <c r="AI7" s="312"/>
      <c r="AJ7" s="312"/>
      <c r="AK7" s="317"/>
      <c r="AL7" s="312"/>
      <c r="AM7" s="312"/>
      <c r="AN7" s="312"/>
      <c r="AO7" s="312"/>
      <c r="AP7" s="312"/>
      <c r="AQ7" s="316"/>
      <c r="AR7" s="312"/>
      <c r="AS7" s="312"/>
      <c r="AT7" s="312"/>
      <c r="AU7" s="317"/>
      <c r="AV7" s="291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7"/>
      <c r="BX7" s="288"/>
      <c r="BY7" s="289"/>
      <c r="CD7" s="16"/>
      <c r="CE7" s="210">
        <v>1</v>
      </c>
      <c r="CF7" s="210"/>
      <c r="CG7" s="210">
        <v>2</v>
      </c>
      <c r="CH7" s="210"/>
      <c r="CI7" s="210">
        <v>3</v>
      </c>
      <c r="CJ7" s="210"/>
      <c r="CK7" s="210">
        <v>4</v>
      </c>
      <c r="CL7" s="210"/>
      <c r="CM7" s="210">
        <v>5</v>
      </c>
      <c r="CN7" s="210"/>
      <c r="CO7" s="210">
        <v>6</v>
      </c>
      <c r="CP7" s="210"/>
      <c r="CQ7" s="210">
        <v>7</v>
      </c>
      <c r="CR7" s="210"/>
      <c r="CS7" s="210">
        <v>8</v>
      </c>
      <c r="CT7" s="210"/>
      <c r="CU7" s="210"/>
      <c r="CV7" s="210"/>
      <c r="CW7" s="210"/>
      <c r="CX7" s="210"/>
    </row>
    <row r="8" spans="1:105" ht="12.75" customHeight="1">
      <c r="A8" s="305"/>
      <c r="B8" s="306"/>
      <c r="C8" s="306"/>
      <c r="D8" s="306"/>
      <c r="E8" s="306"/>
      <c r="F8" s="306"/>
      <c r="G8" s="307"/>
      <c r="H8" s="312"/>
      <c r="I8" s="312"/>
      <c r="J8" s="312"/>
      <c r="K8" s="312"/>
      <c r="L8" s="312"/>
      <c r="M8" s="316"/>
      <c r="N8" s="312"/>
      <c r="O8" s="312"/>
      <c r="P8" s="312"/>
      <c r="Q8" s="317"/>
      <c r="R8" s="341"/>
      <c r="S8" s="341"/>
      <c r="T8" s="341"/>
      <c r="U8" s="341"/>
      <c r="V8" s="341"/>
      <c r="W8" s="316"/>
      <c r="X8" s="312"/>
      <c r="Y8" s="312"/>
      <c r="Z8" s="312"/>
      <c r="AA8" s="317"/>
      <c r="AB8" s="312"/>
      <c r="AC8" s="312"/>
      <c r="AD8" s="312"/>
      <c r="AE8" s="312"/>
      <c r="AF8" s="312"/>
      <c r="AG8" s="316"/>
      <c r="AH8" s="312"/>
      <c r="AI8" s="312"/>
      <c r="AJ8" s="312"/>
      <c r="AK8" s="317"/>
      <c r="AL8" s="312"/>
      <c r="AM8" s="312"/>
      <c r="AN8" s="312"/>
      <c r="AO8" s="312"/>
      <c r="AP8" s="312"/>
      <c r="AQ8" s="316"/>
      <c r="AR8" s="312"/>
      <c r="AS8" s="312"/>
      <c r="AT8" s="312"/>
      <c r="AU8" s="317"/>
      <c r="AV8" s="291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7"/>
      <c r="BX8" s="288"/>
      <c r="BY8" s="289"/>
      <c r="CD8" s="210">
        <v>1</v>
      </c>
      <c r="CE8" s="16"/>
      <c r="CF8" s="16"/>
      <c r="CG8" s="16" t="b">
        <f>ISBLANK(M10)</f>
        <v>1</v>
      </c>
      <c r="CH8" s="16" t="b">
        <f>ISBLANK(P10)</f>
        <v>1</v>
      </c>
      <c r="CI8" s="16" t="b">
        <f>ISBLANK(R10)</f>
        <v>0</v>
      </c>
      <c r="CJ8" s="16" t="b">
        <f>ISBLANK(U10)</f>
        <v>0</v>
      </c>
      <c r="CK8" s="16" t="b">
        <f>ISBLANK(W10)</f>
        <v>1</v>
      </c>
      <c r="CL8" s="16" t="b">
        <f>ISBLANK(Z10)</f>
        <v>1</v>
      </c>
      <c r="CM8" s="16" t="b">
        <f>ISBLANK(AB10)</f>
        <v>0</v>
      </c>
      <c r="CN8" s="16" t="b">
        <f>ISBLANK(AE10)</f>
        <v>0</v>
      </c>
      <c r="CO8" s="16" t="b">
        <f>ISBLANK(AG10)</f>
        <v>1</v>
      </c>
      <c r="CP8" s="16" t="b">
        <f>ISBLANK(AJ10)</f>
        <v>1</v>
      </c>
      <c r="CQ8" s="16" t="b">
        <f>ISBLANK(AL10)</f>
        <v>0</v>
      </c>
      <c r="CR8" s="16" t="b">
        <f>ISBLANK(AO10)</f>
        <v>0</v>
      </c>
      <c r="CS8" s="16" t="b">
        <f>ISBLANK(AQ10)</f>
        <v>1</v>
      </c>
      <c r="CT8" s="16" t="b">
        <f>ISBLANK(AT10)</f>
        <v>1</v>
      </c>
      <c r="CU8" s="16"/>
      <c r="CV8" s="16"/>
      <c r="CW8" s="16"/>
      <c r="CX8" s="16"/>
      <c r="DA8" s="15">
        <f>SUM(AX10*1000,BB10*100,BU10)</f>
        <v>6022</v>
      </c>
    </row>
    <row r="9" spans="1:105" ht="12.75" customHeight="1" thickBot="1">
      <c r="A9" s="308"/>
      <c r="B9" s="309"/>
      <c r="C9" s="309"/>
      <c r="D9" s="309"/>
      <c r="E9" s="309"/>
      <c r="F9" s="309"/>
      <c r="G9" s="310"/>
      <c r="H9" s="313"/>
      <c r="I9" s="313"/>
      <c r="J9" s="313"/>
      <c r="K9" s="313"/>
      <c r="L9" s="313"/>
      <c r="M9" s="318"/>
      <c r="N9" s="313"/>
      <c r="O9" s="313"/>
      <c r="P9" s="313"/>
      <c r="Q9" s="319"/>
      <c r="R9" s="342"/>
      <c r="S9" s="342"/>
      <c r="T9" s="342"/>
      <c r="U9" s="342"/>
      <c r="V9" s="342"/>
      <c r="W9" s="318"/>
      <c r="X9" s="313"/>
      <c r="Y9" s="313"/>
      <c r="Z9" s="313"/>
      <c r="AA9" s="319"/>
      <c r="AB9" s="313"/>
      <c r="AC9" s="313"/>
      <c r="AD9" s="313"/>
      <c r="AE9" s="313"/>
      <c r="AF9" s="313"/>
      <c r="AG9" s="318"/>
      <c r="AH9" s="313"/>
      <c r="AI9" s="313"/>
      <c r="AJ9" s="313"/>
      <c r="AK9" s="319"/>
      <c r="AL9" s="313"/>
      <c r="AM9" s="313"/>
      <c r="AN9" s="313"/>
      <c r="AO9" s="313"/>
      <c r="AP9" s="313"/>
      <c r="AQ9" s="318"/>
      <c r="AR9" s="313"/>
      <c r="AS9" s="313"/>
      <c r="AT9" s="313"/>
      <c r="AU9" s="319"/>
      <c r="AV9" s="292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7"/>
      <c r="BX9" s="288"/>
      <c r="BY9" s="289"/>
      <c r="CD9" s="210"/>
      <c r="CE9" s="16"/>
      <c r="CF9" s="16"/>
      <c r="CG9" s="16" t="b">
        <f>ISBLANK(M12)</f>
        <v>1</v>
      </c>
      <c r="CH9" s="16" t="b">
        <f>ISBLANK(P12)</f>
        <v>1</v>
      </c>
      <c r="CI9" s="16" t="b">
        <f>ISBLANK(R12)</f>
        <v>1</v>
      </c>
      <c r="CJ9" s="16" t="b">
        <f>ISBLANK(U12)</f>
        <v>1</v>
      </c>
      <c r="CK9" s="16" t="b">
        <f>ISBLANK(W12)</f>
        <v>0</v>
      </c>
      <c r="CL9" s="16" t="b">
        <f>ISBLANK(Z12)</f>
        <v>0</v>
      </c>
      <c r="CM9" s="16" t="b">
        <f>ISBLANK(AB12)</f>
        <v>1</v>
      </c>
      <c r="CN9" s="16" t="b">
        <f>ISBLANK(AE12)</f>
        <v>1</v>
      </c>
      <c r="CO9" s="16" t="b">
        <f>ISBLANK(AG12)</f>
        <v>0</v>
      </c>
      <c r="CP9" s="16" t="b">
        <f>ISBLANK(AJ12)</f>
        <v>0</v>
      </c>
      <c r="CQ9" s="16" t="b">
        <f>ISBLANK(AL12)</f>
        <v>1</v>
      </c>
      <c r="CR9" s="16" t="b">
        <f>ISBLANK(AO12)</f>
        <v>1</v>
      </c>
      <c r="CS9" s="16" t="b">
        <f>ISBLANK(AQ12)</f>
        <v>0</v>
      </c>
      <c r="CT9" s="16" t="b">
        <f>ISBLANK(AT12)</f>
        <v>0</v>
      </c>
      <c r="CU9" s="16"/>
      <c r="CV9" s="16"/>
      <c r="CW9" s="16"/>
      <c r="CX9" s="16"/>
      <c r="DA9" s="15">
        <f>SUM(AX14*1000,BB14*100,BU14)</f>
        <v>-20</v>
      </c>
    </row>
    <row r="10" spans="1:105" ht="12.75" customHeight="1" thickTop="1">
      <c r="A10" s="279">
        <v>1</v>
      </c>
      <c r="B10" s="248" t="s">
        <v>17</v>
      </c>
      <c r="C10" s="249"/>
      <c r="D10" s="249"/>
      <c r="E10" s="249"/>
      <c r="F10" s="249"/>
      <c r="G10" s="280" t="s">
        <v>45</v>
      </c>
      <c r="H10" s="257"/>
      <c r="I10" s="257"/>
      <c r="J10" s="257"/>
      <c r="K10" s="257"/>
      <c r="L10" s="257"/>
      <c r="M10" s="207"/>
      <c r="N10" s="208"/>
      <c r="O10" s="17" t="s">
        <v>46</v>
      </c>
      <c r="P10" s="208"/>
      <c r="Q10" s="209"/>
      <c r="R10" s="207">
        <v>5</v>
      </c>
      <c r="S10" s="208"/>
      <c r="T10" s="17" t="s">
        <v>46</v>
      </c>
      <c r="U10" s="208">
        <v>0</v>
      </c>
      <c r="V10" s="209"/>
      <c r="W10" s="207"/>
      <c r="X10" s="208"/>
      <c r="Y10" s="17" t="s">
        <v>46</v>
      </c>
      <c r="Z10" s="208"/>
      <c r="AA10" s="209"/>
      <c r="AB10" s="207">
        <v>3</v>
      </c>
      <c r="AC10" s="208"/>
      <c r="AD10" s="17" t="s">
        <v>46</v>
      </c>
      <c r="AE10" s="208">
        <v>0</v>
      </c>
      <c r="AF10" s="209"/>
      <c r="AG10" s="207"/>
      <c r="AH10" s="208"/>
      <c r="AI10" s="17" t="s">
        <v>46</v>
      </c>
      <c r="AJ10" s="208"/>
      <c r="AK10" s="209"/>
      <c r="AL10" s="207">
        <v>5</v>
      </c>
      <c r="AM10" s="208"/>
      <c r="AN10" s="17" t="s">
        <v>47</v>
      </c>
      <c r="AO10" s="208">
        <v>0</v>
      </c>
      <c r="AP10" s="209"/>
      <c r="AQ10" s="207"/>
      <c r="AR10" s="208"/>
      <c r="AS10" s="17" t="s">
        <v>46</v>
      </c>
      <c r="AT10" s="208"/>
      <c r="AU10" s="209"/>
      <c r="AV10" s="243">
        <f>COUNTIF(M11:AU11,"○")</f>
        <v>3</v>
      </c>
      <c r="AW10" s="217"/>
      <c r="AX10" s="217">
        <f>SUM(AV10:AW13)</f>
        <v>6</v>
      </c>
      <c r="AY10" s="217"/>
      <c r="AZ10" s="217">
        <f>COUNTIF(M11:AU11,"△")</f>
        <v>0</v>
      </c>
      <c r="BA10" s="217"/>
      <c r="BB10" s="217">
        <f>SUM(AZ10:BA13)</f>
        <v>0</v>
      </c>
      <c r="BC10" s="217"/>
      <c r="BD10" s="217">
        <f>COUNTIF(M11:AU11,"●")</f>
        <v>0</v>
      </c>
      <c r="BE10" s="217"/>
      <c r="BF10" s="217">
        <f>SUM(BD10:BE13)</f>
        <v>0</v>
      </c>
      <c r="BG10" s="217"/>
      <c r="BH10" s="276">
        <f>SUM(AX10*3,BB10)</f>
        <v>18</v>
      </c>
      <c r="BI10" s="277"/>
      <c r="BJ10" s="278"/>
      <c r="BK10" s="217">
        <f>SUM(W10,AB10,AG10,AL10,AQ10,R10,M10)</f>
        <v>13</v>
      </c>
      <c r="BL10" s="217"/>
      <c r="BM10" s="217">
        <f>SUM(BK10:BL13)</f>
        <v>24</v>
      </c>
      <c r="BN10" s="217"/>
      <c r="BO10" s="217">
        <f>SUM(Z10,AE10,AJ10,AO10,AT10,U10,P10)</f>
        <v>0</v>
      </c>
      <c r="BP10" s="217"/>
      <c r="BQ10" s="217">
        <f>SUM(BO10:BP13)</f>
        <v>2</v>
      </c>
      <c r="BR10" s="217"/>
      <c r="BS10" s="217">
        <f>BK10-BO10</f>
        <v>13</v>
      </c>
      <c r="BT10" s="217"/>
      <c r="BU10" s="217">
        <f>BM10-BQ10</f>
        <v>22</v>
      </c>
      <c r="BV10" s="217"/>
      <c r="BW10" s="273">
        <f>RANK(DA8,$DA$8:$DA$17)</f>
        <v>1</v>
      </c>
      <c r="BX10" s="274"/>
      <c r="BY10" s="275"/>
      <c r="CD10" s="210">
        <v>2</v>
      </c>
      <c r="CE10" s="16" t="b">
        <f>ISBLANK(H14)</f>
        <v>0</v>
      </c>
      <c r="CF10" s="16" t="b">
        <f>ISBLANK(K14)</f>
        <v>0</v>
      </c>
      <c r="CG10" s="16"/>
      <c r="CH10" s="16"/>
      <c r="CI10" s="16" t="b">
        <f>ISBLANK(R14)</f>
        <v>1</v>
      </c>
      <c r="CJ10" s="16" t="b">
        <f>ISBLANK(U14)</f>
        <v>1</v>
      </c>
      <c r="CK10" s="16" t="b">
        <f>ISBLANK(W14)</f>
        <v>1</v>
      </c>
      <c r="CL10" s="16" t="b">
        <f>ISBLANK(Z14)</f>
        <v>1</v>
      </c>
      <c r="CM10" s="16" t="b">
        <f>ISBLANK(AB14)</f>
        <v>1</v>
      </c>
      <c r="CN10" s="16" t="b">
        <f>ISBLANK(AE14)</f>
        <v>1</v>
      </c>
      <c r="CO10" s="16" t="b">
        <f>ISBLANK(AG14)</f>
        <v>1</v>
      </c>
      <c r="CP10" s="16" t="b">
        <f>ISBLANK(AJ14)</f>
        <v>1</v>
      </c>
      <c r="CQ10" s="16" t="b">
        <f>ISBLANK(AL14)</f>
        <v>1</v>
      </c>
      <c r="CR10" s="16" t="b">
        <f>ISBLANK(AO14)</f>
        <v>1</v>
      </c>
      <c r="CS10" s="16" t="b">
        <f>ISBLANK(AQ14)</f>
        <v>0</v>
      </c>
      <c r="CT10" s="16" t="b">
        <f>ISBLANK(AT14)</f>
        <v>0</v>
      </c>
      <c r="CU10" s="16"/>
      <c r="CV10" s="16"/>
      <c r="CW10" s="16"/>
      <c r="CX10" s="16"/>
      <c r="DA10" s="15">
        <f>SUM(AX18*1000,BB18*100,BU18)</f>
        <v>987</v>
      </c>
    </row>
    <row r="11" spans="1:105" ht="12.75" customHeight="1">
      <c r="A11" s="246"/>
      <c r="B11" s="207"/>
      <c r="C11" s="208"/>
      <c r="D11" s="208"/>
      <c r="E11" s="208"/>
      <c r="F11" s="208"/>
      <c r="G11" s="251"/>
      <c r="H11" s="257"/>
      <c r="I11" s="257"/>
      <c r="J11" s="257"/>
      <c r="K11" s="257"/>
      <c r="L11" s="257"/>
      <c r="M11" s="230" t="str">
        <f>IF(AND(CG8,CH8),"",IF(M10&gt;P10,"○",IF(M10=P10,"△","●")))</f>
        <v/>
      </c>
      <c r="N11" s="229"/>
      <c r="O11" s="229"/>
      <c r="P11" s="229"/>
      <c r="Q11" s="231"/>
      <c r="R11" s="230" t="str">
        <f>IF(AND(CI8,CJ8),"",IF(R10&gt;U10,"○",IF(R10=U10,"△","●")))</f>
        <v>○</v>
      </c>
      <c r="S11" s="229"/>
      <c r="T11" s="229"/>
      <c r="U11" s="229"/>
      <c r="V11" s="231"/>
      <c r="W11" s="230" t="str">
        <f>IF(AND(CK8,CL8),"",IF(W10&gt;Z10,"○",IF(W10=Z10,"△","●")))</f>
        <v/>
      </c>
      <c r="X11" s="229"/>
      <c r="Y11" s="229"/>
      <c r="Z11" s="229"/>
      <c r="AA11" s="231"/>
      <c r="AB11" s="230" t="str">
        <f>IF(AND(CM8,CN8),"",IF(AB10&gt;AE10,"○",IF(AB10=AE10,"△","●")))</f>
        <v>○</v>
      </c>
      <c r="AC11" s="229"/>
      <c r="AD11" s="229"/>
      <c r="AE11" s="229"/>
      <c r="AF11" s="231"/>
      <c r="AG11" s="230" t="str">
        <f>IF(AND(CO8,CP8),"",IF(AG10&gt;AJ10,"○",IF(AG10=AJ10,"△","●")))</f>
        <v/>
      </c>
      <c r="AH11" s="229"/>
      <c r="AI11" s="229"/>
      <c r="AJ11" s="229"/>
      <c r="AK11" s="231"/>
      <c r="AL11" s="230" t="str">
        <f>IF(AND(CQ8,CR8),"",IF(AL10&gt;AO10,"○",IF(AL10=AO10,"△","●")))</f>
        <v>○</v>
      </c>
      <c r="AM11" s="229"/>
      <c r="AN11" s="229"/>
      <c r="AO11" s="229"/>
      <c r="AP11" s="231"/>
      <c r="AQ11" s="230" t="str">
        <f>IF(AND(CS8,CT8),"",IF(AQ10&gt;AT10,"○",IF(AQ10=AT10,"△","●")))</f>
        <v/>
      </c>
      <c r="AR11" s="229"/>
      <c r="AS11" s="229"/>
      <c r="AT11" s="229"/>
      <c r="AU11" s="231"/>
      <c r="AV11" s="242"/>
      <c r="AW11" s="216"/>
      <c r="AX11" s="217"/>
      <c r="AY11" s="217"/>
      <c r="AZ11" s="216"/>
      <c r="BA11" s="216"/>
      <c r="BB11" s="217"/>
      <c r="BC11" s="217"/>
      <c r="BD11" s="216"/>
      <c r="BE11" s="216"/>
      <c r="BF11" s="217"/>
      <c r="BG11" s="217"/>
      <c r="BH11" s="235"/>
      <c r="BI11" s="236"/>
      <c r="BJ11" s="237"/>
      <c r="BK11" s="216"/>
      <c r="BL11" s="216"/>
      <c r="BM11" s="217"/>
      <c r="BN11" s="217"/>
      <c r="BO11" s="216"/>
      <c r="BP11" s="216"/>
      <c r="BQ11" s="217"/>
      <c r="BR11" s="217"/>
      <c r="BS11" s="216"/>
      <c r="BT11" s="216"/>
      <c r="BU11" s="217"/>
      <c r="BV11" s="217"/>
      <c r="BW11" s="222"/>
      <c r="BX11" s="223"/>
      <c r="BY11" s="224"/>
      <c r="CD11" s="210"/>
      <c r="CE11" s="16" t="b">
        <f>ISBLANK(H16)</f>
        <v>0</v>
      </c>
      <c r="CF11" s="16" t="b">
        <f>ISBLANK(K16)</f>
        <v>0</v>
      </c>
      <c r="CG11" s="16"/>
      <c r="CH11" s="16"/>
      <c r="CI11" s="16" t="b">
        <f>ISBLANK(R16)</f>
        <v>1</v>
      </c>
      <c r="CJ11" s="16" t="b">
        <f>ISBLANK(U16)</f>
        <v>1</v>
      </c>
      <c r="CK11" s="16" t="b">
        <f>ISBLANK(W16)</f>
        <v>1</v>
      </c>
      <c r="CL11" s="16" t="b">
        <f>ISBLANK(Z16)</f>
        <v>1</v>
      </c>
      <c r="CM11" s="16" t="b">
        <f>ISBLANK(AB16)</f>
        <v>0</v>
      </c>
      <c r="CN11" s="16" t="b">
        <f>ISBLANK(AE16)</f>
        <v>0</v>
      </c>
      <c r="CO11" s="16" t="b">
        <f>ISBLANK(AG16)</f>
        <v>1</v>
      </c>
      <c r="CP11" s="16" t="b">
        <f>ISBLANK(AJ16)</f>
        <v>1</v>
      </c>
      <c r="CQ11" s="16" t="b">
        <f>ISBLANK(AL16)</f>
        <v>0</v>
      </c>
      <c r="CR11" s="16" t="b">
        <f>ISBLANK(AO16)</f>
        <v>0</v>
      </c>
      <c r="CS11" s="16" t="b">
        <f>ISBLANK(AQ16)</f>
        <v>1</v>
      </c>
      <c r="CT11" s="16" t="b">
        <f>ISBLANK(AT16)</f>
        <v>1</v>
      </c>
      <c r="CU11" s="16"/>
      <c r="CV11" s="16"/>
      <c r="CW11" s="16"/>
      <c r="CX11" s="16"/>
      <c r="DA11" s="15">
        <f>SUM(AX22*1000,BB22*100,BU22)</f>
        <v>1088</v>
      </c>
    </row>
    <row r="12" spans="1:105" ht="12.75" customHeight="1">
      <c r="A12" s="246"/>
      <c r="B12" s="207"/>
      <c r="C12" s="208"/>
      <c r="D12" s="208"/>
      <c r="E12" s="208"/>
      <c r="F12" s="208"/>
      <c r="G12" s="211" t="s">
        <v>48</v>
      </c>
      <c r="H12" s="257"/>
      <c r="I12" s="257"/>
      <c r="J12" s="257"/>
      <c r="K12" s="257"/>
      <c r="L12" s="257"/>
      <c r="M12" s="207"/>
      <c r="N12" s="208"/>
      <c r="O12" s="17" t="s">
        <v>46</v>
      </c>
      <c r="P12" s="208"/>
      <c r="Q12" s="209"/>
      <c r="R12" s="207"/>
      <c r="S12" s="208"/>
      <c r="T12" s="17" t="s">
        <v>46</v>
      </c>
      <c r="U12" s="208"/>
      <c r="V12" s="209"/>
      <c r="W12" s="207">
        <v>7</v>
      </c>
      <c r="X12" s="208"/>
      <c r="Y12" s="17" t="s">
        <v>46</v>
      </c>
      <c r="Z12" s="208">
        <v>0</v>
      </c>
      <c r="AA12" s="209"/>
      <c r="AB12" s="207"/>
      <c r="AC12" s="208"/>
      <c r="AD12" s="17" t="s">
        <v>46</v>
      </c>
      <c r="AE12" s="208"/>
      <c r="AF12" s="209"/>
      <c r="AG12" s="207">
        <v>3</v>
      </c>
      <c r="AH12" s="208"/>
      <c r="AI12" s="17" t="s">
        <v>46</v>
      </c>
      <c r="AJ12" s="208">
        <v>2</v>
      </c>
      <c r="AK12" s="209"/>
      <c r="AL12" s="207"/>
      <c r="AM12" s="208"/>
      <c r="AN12" s="17" t="s">
        <v>46</v>
      </c>
      <c r="AO12" s="208"/>
      <c r="AP12" s="209"/>
      <c r="AQ12" s="207">
        <v>1</v>
      </c>
      <c r="AR12" s="208"/>
      <c r="AS12" s="17" t="s">
        <v>46</v>
      </c>
      <c r="AT12" s="208">
        <v>0</v>
      </c>
      <c r="AU12" s="209"/>
      <c r="AV12" s="243">
        <f>COUNTIF(M13:AU13,"○")</f>
        <v>3</v>
      </c>
      <c r="AW12" s="217"/>
      <c r="AX12" s="217"/>
      <c r="AY12" s="217"/>
      <c r="AZ12" s="217">
        <f>COUNTIF(M13:AU13,"△")</f>
        <v>0</v>
      </c>
      <c r="BA12" s="217"/>
      <c r="BB12" s="217"/>
      <c r="BC12" s="217"/>
      <c r="BD12" s="217">
        <f>COUNTIF(M13:AU13,"●")</f>
        <v>0</v>
      </c>
      <c r="BE12" s="217"/>
      <c r="BF12" s="217"/>
      <c r="BG12" s="217"/>
      <c r="BH12" s="235"/>
      <c r="BI12" s="236"/>
      <c r="BJ12" s="237"/>
      <c r="BK12" s="217">
        <f>SUM(W12,AB12,AG12,AL12,AQ12,R12,M12)</f>
        <v>11</v>
      </c>
      <c r="BL12" s="217"/>
      <c r="BM12" s="217"/>
      <c r="BN12" s="217"/>
      <c r="BO12" s="217">
        <f>SUM(Z12,AE12,AJ12,AO12,AT12,U12,P12)</f>
        <v>2</v>
      </c>
      <c r="BP12" s="217"/>
      <c r="BQ12" s="217"/>
      <c r="BR12" s="217"/>
      <c r="BS12" s="217">
        <f>BK12-BO12</f>
        <v>9</v>
      </c>
      <c r="BT12" s="217"/>
      <c r="BU12" s="217"/>
      <c r="BV12" s="217"/>
      <c r="BW12" s="222"/>
      <c r="BX12" s="223"/>
      <c r="BY12" s="224"/>
      <c r="CD12" s="210">
        <v>3</v>
      </c>
      <c r="CE12" s="16" t="b">
        <f>ISBLANK(H18)</f>
        <v>0</v>
      </c>
      <c r="CF12" s="16" t="b">
        <f>ISBLANK(K18)</f>
        <v>0</v>
      </c>
      <c r="CG12" s="16" t="b">
        <f>ISBLANK(M18)</f>
        <v>0</v>
      </c>
      <c r="CH12" s="16" t="b">
        <f>ISBLANK(P18)</f>
        <v>0</v>
      </c>
      <c r="CI12" s="16"/>
      <c r="CJ12" s="16"/>
      <c r="CK12" s="16" t="b">
        <f>ISBLANK(W18)</f>
        <v>0</v>
      </c>
      <c r="CL12" s="16" t="b">
        <f>ISBLANK(Z18)</f>
        <v>0</v>
      </c>
      <c r="CM12" s="16" t="b">
        <f>ISBLANK(AB18)</f>
        <v>0</v>
      </c>
      <c r="CN12" s="16" t="b">
        <f>ISBLANK(AE18)</f>
        <v>0</v>
      </c>
      <c r="CO12" s="16" t="b">
        <f>ISBLANK(AG18)</f>
        <v>1</v>
      </c>
      <c r="CP12" s="16" t="b">
        <f>ISBLANK(AJ18)</f>
        <v>1</v>
      </c>
      <c r="CQ12" s="16" t="b">
        <f>ISBLANK(AL18)</f>
        <v>0</v>
      </c>
      <c r="CR12" s="16" t="b">
        <f>ISBLANK(AO18)</f>
        <v>0</v>
      </c>
      <c r="CS12" s="16" t="b">
        <f>ISBLANK(AQ18)</f>
        <v>1</v>
      </c>
      <c r="CT12" s="16" t="b">
        <f>ISBLANK(AT18)</f>
        <v>1</v>
      </c>
      <c r="CU12" s="16"/>
      <c r="CV12" s="16"/>
      <c r="CW12" s="16"/>
      <c r="CX12" s="16"/>
      <c r="DA12" s="15">
        <f>SUM(AX26*1000,BB26*100,BU26)</f>
        <v>5009</v>
      </c>
    </row>
    <row r="13" spans="1:105" ht="12.75" customHeight="1" thickBot="1">
      <c r="A13" s="246"/>
      <c r="B13" s="204"/>
      <c r="C13" s="205"/>
      <c r="D13" s="205"/>
      <c r="E13" s="205"/>
      <c r="F13" s="205"/>
      <c r="G13" s="212"/>
      <c r="H13" s="257"/>
      <c r="I13" s="257"/>
      <c r="J13" s="257"/>
      <c r="K13" s="257"/>
      <c r="L13" s="257"/>
      <c r="M13" s="207" t="str">
        <f>IF(AND(CG9,CH9),"",IF(M12&gt;P12,"○",IF(M12=P12,"△","●")))</f>
        <v/>
      </c>
      <c r="N13" s="208"/>
      <c r="O13" s="208"/>
      <c r="P13" s="208"/>
      <c r="Q13" s="209"/>
      <c r="R13" s="207" t="str">
        <f>IF(AND(CI9,CJ9),"",IF(R12&gt;U12,"○",IF(R12=U12,"△","●")))</f>
        <v/>
      </c>
      <c r="S13" s="208"/>
      <c r="T13" s="208"/>
      <c r="U13" s="208"/>
      <c r="V13" s="209"/>
      <c r="W13" s="207" t="str">
        <f>IF(AND(CK9,CL9),"",IF(W12&gt;Z12,"○",IF(W12=Z12,"△","●")))</f>
        <v>○</v>
      </c>
      <c r="X13" s="208"/>
      <c r="Y13" s="208"/>
      <c r="Z13" s="208"/>
      <c r="AA13" s="209"/>
      <c r="AB13" s="207" t="str">
        <f>IF(AND(CM9,CN9),"",IF(AB12&gt;AE12,"○",IF(AB12=AE12,"△","●")))</f>
        <v/>
      </c>
      <c r="AC13" s="208"/>
      <c r="AD13" s="208"/>
      <c r="AE13" s="208"/>
      <c r="AF13" s="209"/>
      <c r="AG13" s="207" t="str">
        <f>IF(AND(CO9,CP9),"",IF(AG12&gt;AJ12,"○",IF(AG12=AJ12,"△","●")))</f>
        <v>○</v>
      </c>
      <c r="AH13" s="208"/>
      <c r="AI13" s="208"/>
      <c r="AJ13" s="208"/>
      <c r="AK13" s="209"/>
      <c r="AL13" s="207" t="str">
        <f>IF(AND(CQ9,CR9),"",IF(AL12&gt;AO12,"○",IF(AL12=AO12,"△","●")))</f>
        <v/>
      </c>
      <c r="AM13" s="208"/>
      <c r="AN13" s="208"/>
      <c r="AO13" s="208"/>
      <c r="AP13" s="209"/>
      <c r="AQ13" s="207" t="str">
        <f>IF(AND(CS9,CT9),"",IF(AQ12&gt;AT12,"○",IF(AQ12=AT12,"△","●")))</f>
        <v>○</v>
      </c>
      <c r="AR13" s="208"/>
      <c r="AS13" s="208"/>
      <c r="AT13" s="208"/>
      <c r="AU13" s="209"/>
      <c r="AV13" s="243"/>
      <c r="AW13" s="217"/>
      <c r="AX13" s="218"/>
      <c r="AY13" s="218"/>
      <c r="AZ13" s="217"/>
      <c r="BA13" s="217"/>
      <c r="BB13" s="218"/>
      <c r="BC13" s="218"/>
      <c r="BD13" s="217"/>
      <c r="BE13" s="217"/>
      <c r="BF13" s="218"/>
      <c r="BG13" s="218"/>
      <c r="BH13" s="238"/>
      <c r="BI13" s="239"/>
      <c r="BJ13" s="240"/>
      <c r="BK13" s="217"/>
      <c r="BL13" s="217"/>
      <c r="BM13" s="218"/>
      <c r="BN13" s="218"/>
      <c r="BO13" s="217"/>
      <c r="BP13" s="217"/>
      <c r="BQ13" s="218"/>
      <c r="BR13" s="218"/>
      <c r="BS13" s="217"/>
      <c r="BT13" s="217"/>
      <c r="BU13" s="218"/>
      <c r="BV13" s="218"/>
      <c r="BW13" s="225"/>
      <c r="BX13" s="226"/>
      <c r="BY13" s="227"/>
      <c r="CD13" s="210"/>
      <c r="CE13" s="16" t="b">
        <f>ISBLANK(H20)</f>
        <v>0</v>
      </c>
      <c r="CF13" s="16" t="b">
        <f>ISBLANK(K20)</f>
        <v>0</v>
      </c>
      <c r="CG13" s="16" t="b">
        <f>ISBLANK(M20)</f>
        <v>0</v>
      </c>
      <c r="CH13" s="16" t="b">
        <f>ISBLANK(P20)</f>
        <v>0</v>
      </c>
      <c r="CI13" s="16"/>
      <c r="CJ13" s="16"/>
      <c r="CK13" s="16" t="b">
        <f>ISBLANK(W20)</f>
        <v>1</v>
      </c>
      <c r="CL13" s="16" t="b">
        <f>ISBLANK(Z20)</f>
        <v>1</v>
      </c>
      <c r="CM13" s="16" t="b">
        <f>ISBLANK(AB20)</f>
        <v>1</v>
      </c>
      <c r="CN13" s="16" t="b">
        <f>ISBLANK(AE20)</f>
        <v>1</v>
      </c>
      <c r="CO13" s="16" t="b">
        <f>ISBLANK(AG20)</f>
        <v>0</v>
      </c>
      <c r="CP13" s="16" t="b">
        <f>ISBLANK(AJ20)</f>
        <v>0</v>
      </c>
      <c r="CQ13" s="16" t="b">
        <f>ISBLANK(AL20)</f>
        <v>1</v>
      </c>
      <c r="CR13" s="16" t="b">
        <f>ISBLANK(AO20)</f>
        <v>1</v>
      </c>
      <c r="CS13" s="16" t="b">
        <f>ISBLANK(AQ20)</f>
        <v>0</v>
      </c>
      <c r="CT13" s="16" t="b">
        <f>ISBLANK(AT20)</f>
        <v>0</v>
      </c>
      <c r="CU13" s="16"/>
      <c r="CV13" s="16"/>
      <c r="CW13" s="16"/>
      <c r="CX13" s="16"/>
      <c r="DA13" s="15">
        <f>SUM(AX30*1000,BB30*100,BU30)</f>
        <v>1099</v>
      </c>
    </row>
    <row r="14" spans="1:105" ht="12.75" customHeight="1">
      <c r="A14" s="245">
        <v>2</v>
      </c>
      <c r="B14" s="248" t="s">
        <v>49</v>
      </c>
      <c r="C14" s="249"/>
      <c r="D14" s="249"/>
      <c r="E14" s="249"/>
      <c r="F14" s="249"/>
      <c r="G14" s="250" t="s">
        <v>45</v>
      </c>
      <c r="H14" s="252" t="str">
        <f>IF(CH9,"",P12)</f>
        <v/>
      </c>
      <c r="I14" s="249"/>
      <c r="J14" s="18" t="s">
        <v>46</v>
      </c>
      <c r="K14" s="249" t="str">
        <f>IF(CG9,"",M12)</f>
        <v/>
      </c>
      <c r="L14" s="249"/>
      <c r="M14" s="269"/>
      <c r="N14" s="255"/>
      <c r="O14" s="255"/>
      <c r="P14" s="255"/>
      <c r="Q14" s="256"/>
      <c r="R14" s="253"/>
      <c r="S14" s="249"/>
      <c r="T14" s="18" t="s">
        <v>46</v>
      </c>
      <c r="U14" s="249"/>
      <c r="V14" s="254"/>
      <c r="W14" s="253"/>
      <c r="X14" s="249"/>
      <c r="Y14" s="18" t="s">
        <v>46</v>
      </c>
      <c r="Z14" s="249"/>
      <c r="AA14" s="254"/>
      <c r="AB14" s="253"/>
      <c r="AC14" s="249"/>
      <c r="AD14" s="18" t="s">
        <v>46</v>
      </c>
      <c r="AE14" s="249"/>
      <c r="AF14" s="254"/>
      <c r="AG14" s="253"/>
      <c r="AH14" s="249"/>
      <c r="AI14" s="18" t="s">
        <v>46</v>
      </c>
      <c r="AJ14" s="249"/>
      <c r="AK14" s="254"/>
      <c r="AL14" s="253"/>
      <c r="AM14" s="249"/>
      <c r="AN14" s="18" t="s">
        <v>46</v>
      </c>
      <c r="AO14" s="249"/>
      <c r="AP14" s="254"/>
      <c r="AQ14" s="253">
        <v>0</v>
      </c>
      <c r="AR14" s="249"/>
      <c r="AS14" s="18" t="s">
        <v>46</v>
      </c>
      <c r="AT14" s="249">
        <v>12</v>
      </c>
      <c r="AU14" s="254"/>
      <c r="AV14" s="241">
        <f>COUNTIF(H15:AU15,"○")</f>
        <v>0</v>
      </c>
      <c r="AW14" s="215"/>
      <c r="AX14" s="215">
        <f>SUM(AV14:AW17)</f>
        <v>0</v>
      </c>
      <c r="AY14" s="215"/>
      <c r="AZ14" s="215">
        <f>COUNTIF(H15:AU15,"△")</f>
        <v>0</v>
      </c>
      <c r="BA14" s="215"/>
      <c r="BB14" s="215">
        <f>SUM(AZ14:BA17)</f>
        <v>0</v>
      </c>
      <c r="BC14" s="215"/>
      <c r="BD14" s="215">
        <f>COUNTIF(H15:AU15,"●")</f>
        <v>1</v>
      </c>
      <c r="BE14" s="215"/>
      <c r="BF14" s="215">
        <f>SUM(BD14:BE17)</f>
        <v>3</v>
      </c>
      <c r="BG14" s="215"/>
      <c r="BH14" s="232">
        <f>SUM(AX14*3,BB14)</f>
        <v>0</v>
      </c>
      <c r="BI14" s="233"/>
      <c r="BJ14" s="234"/>
      <c r="BK14" s="232">
        <f>SUM(R14,AB14,AG14,AL14,AQ14,W14,H14)</f>
        <v>0</v>
      </c>
      <c r="BL14" s="234"/>
      <c r="BM14" s="232">
        <f>SUM(BK14:BL17)</f>
        <v>0</v>
      </c>
      <c r="BN14" s="234"/>
      <c r="BO14" s="232">
        <f>SUM(U14,AE14,AJ14,AO14,AT14,Z14,K14)</f>
        <v>12</v>
      </c>
      <c r="BP14" s="234"/>
      <c r="BQ14" s="232">
        <f>SUM(BO14:BP17)</f>
        <v>20</v>
      </c>
      <c r="BR14" s="234"/>
      <c r="BS14" s="232">
        <f>BK14-BO14</f>
        <v>-12</v>
      </c>
      <c r="BT14" s="234"/>
      <c r="BU14" s="215">
        <f>BM14-BQ14</f>
        <v>-20</v>
      </c>
      <c r="BV14" s="215"/>
      <c r="BW14" s="219">
        <f>RANK(DA9,$DA$8:$DA$17)</f>
        <v>8</v>
      </c>
      <c r="BX14" s="220"/>
      <c r="BY14" s="221"/>
      <c r="CD14" s="210">
        <v>4</v>
      </c>
      <c r="CE14" s="16" t="b">
        <f>ISBLANK(H22)</f>
        <v>0</v>
      </c>
      <c r="CF14" s="16" t="b">
        <f>ISBLANK(K22)</f>
        <v>0</v>
      </c>
      <c r="CG14" s="16" t="b">
        <f>ISBLANK(M22)</f>
        <v>0</v>
      </c>
      <c r="CH14" s="16" t="b">
        <f>ISBLANK(P22)</f>
        <v>0</v>
      </c>
      <c r="CI14" s="16" t="b">
        <f>ISBLANK(R22)</f>
        <v>0</v>
      </c>
      <c r="CJ14" s="16" t="b">
        <f>ISBLANK(U22)</f>
        <v>0</v>
      </c>
      <c r="CK14" s="16"/>
      <c r="CL14" s="16"/>
      <c r="CM14" s="16" t="b">
        <f>ISBLANK(AB22)</f>
        <v>1</v>
      </c>
      <c r="CN14" s="16" t="b">
        <f>ISBLANK(AE22)</f>
        <v>1</v>
      </c>
      <c r="CO14" s="16" t="b">
        <f>ISBLANK(AG22)</f>
        <v>0</v>
      </c>
      <c r="CP14" s="16" t="b">
        <f>ISBLANK(AJ22)</f>
        <v>0</v>
      </c>
      <c r="CQ14" s="16" t="b">
        <f>ISBLANK(AL22)</f>
        <v>1</v>
      </c>
      <c r="CR14" s="16" t="b">
        <f>ISBLANK(AO22)</f>
        <v>1</v>
      </c>
      <c r="CS14" s="16" t="b">
        <f>ISBLANK(AQ22)</f>
        <v>0</v>
      </c>
      <c r="CT14" s="16" t="b">
        <f>ISBLANK(AT22)</f>
        <v>0</v>
      </c>
      <c r="CU14" s="16"/>
      <c r="CV14" s="16"/>
      <c r="CW14" s="16"/>
      <c r="CX14" s="16"/>
      <c r="DA14" s="15">
        <f>SUM(AX34*1000,BB34*100,BU34)</f>
        <v>2994</v>
      </c>
    </row>
    <row r="15" spans="1:105" ht="12.75" customHeight="1">
      <c r="A15" s="246"/>
      <c r="B15" s="207"/>
      <c r="C15" s="208"/>
      <c r="D15" s="208"/>
      <c r="E15" s="208"/>
      <c r="F15" s="208"/>
      <c r="G15" s="251"/>
      <c r="H15" s="228" t="str">
        <f>IF(AND(CE10,CF10),IF(H14&gt;K14,"○",IF(H14=K14,"△",IF(H14&lt;K14,"●"))),"")</f>
        <v/>
      </c>
      <c r="I15" s="229"/>
      <c r="J15" s="229"/>
      <c r="K15" s="229"/>
      <c r="L15" s="229"/>
      <c r="M15" s="270"/>
      <c r="N15" s="257"/>
      <c r="O15" s="257"/>
      <c r="P15" s="257"/>
      <c r="Q15" s="258"/>
      <c r="R15" s="230" t="str">
        <f>IF(AND(CI10,CJ10),"",IF(R14&gt;U14,"○",IF(R14=U14,"△","●")))</f>
        <v/>
      </c>
      <c r="S15" s="229"/>
      <c r="T15" s="229"/>
      <c r="U15" s="229"/>
      <c r="V15" s="231"/>
      <c r="W15" s="230" t="str">
        <f>IF(AND(CK10,CL10),"",IF(W14&gt;Z14,"○",IF(W14=Z14,"△","●")))</f>
        <v/>
      </c>
      <c r="X15" s="229"/>
      <c r="Y15" s="229"/>
      <c r="Z15" s="229"/>
      <c r="AA15" s="231"/>
      <c r="AB15" s="230" t="str">
        <f>IF(AND(CM10,CN10),"",IF(AB14&gt;AE14,"○",IF(AB14=AE14,"△","●")))</f>
        <v/>
      </c>
      <c r="AC15" s="229"/>
      <c r="AD15" s="229"/>
      <c r="AE15" s="229"/>
      <c r="AF15" s="231"/>
      <c r="AG15" s="230" t="str">
        <f>IF(AND(CO10,CP10),"",IF(AG14&gt;AJ14,"○",IF(AG14=AJ14,"△","●")))</f>
        <v/>
      </c>
      <c r="AH15" s="229"/>
      <c r="AI15" s="229"/>
      <c r="AJ15" s="229"/>
      <c r="AK15" s="231"/>
      <c r="AL15" s="230" t="str">
        <f>IF(AND(CQ10,CR10),"",IF(AL14&gt;AO14,"○",IF(AL14=AO14,"△","●")))</f>
        <v/>
      </c>
      <c r="AM15" s="229"/>
      <c r="AN15" s="229"/>
      <c r="AO15" s="229"/>
      <c r="AP15" s="231"/>
      <c r="AQ15" s="230" t="str">
        <f>IF(AND(CS10,CT10),"",IF(AQ14&gt;AT14,"○",IF(AQ14=AT14,"△","●")))</f>
        <v>●</v>
      </c>
      <c r="AR15" s="229"/>
      <c r="AS15" s="229"/>
      <c r="AT15" s="229"/>
      <c r="AU15" s="231"/>
      <c r="AV15" s="242"/>
      <c r="AW15" s="216"/>
      <c r="AX15" s="217"/>
      <c r="AY15" s="217"/>
      <c r="AZ15" s="216"/>
      <c r="BA15" s="216"/>
      <c r="BB15" s="217"/>
      <c r="BC15" s="217"/>
      <c r="BD15" s="216"/>
      <c r="BE15" s="216"/>
      <c r="BF15" s="217"/>
      <c r="BG15" s="217"/>
      <c r="BH15" s="235"/>
      <c r="BI15" s="236"/>
      <c r="BJ15" s="237"/>
      <c r="BK15" s="265"/>
      <c r="BL15" s="266"/>
      <c r="BM15" s="235"/>
      <c r="BN15" s="237"/>
      <c r="BO15" s="265"/>
      <c r="BP15" s="266"/>
      <c r="BQ15" s="235"/>
      <c r="BR15" s="237"/>
      <c r="BS15" s="265"/>
      <c r="BT15" s="266"/>
      <c r="BU15" s="217"/>
      <c r="BV15" s="217"/>
      <c r="BW15" s="222"/>
      <c r="BX15" s="223"/>
      <c r="BY15" s="224"/>
      <c r="CD15" s="210"/>
      <c r="CE15" s="16" t="b">
        <f>ISBLANK(H24)</f>
        <v>0</v>
      </c>
      <c r="CF15" s="16" t="b">
        <f>ISBLANK(K24)</f>
        <v>0</v>
      </c>
      <c r="CG15" s="16" t="b">
        <f>ISBLANK(M24)</f>
        <v>0</v>
      </c>
      <c r="CH15" s="16" t="b">
        <f>ISBLANK(P24)</f>
        <v>0</v>
      </c>
      <c r="CI15" s="16" t="b">
        <f>ISBLANK(R24)</f>
        <v>0</v>
      </c>
      <c r="CJ15" s="16" t="b">
        <f>ISBLANK(U24)</f>
        <v>0</v>
      </c>
      <c r="CK15" s="16"/>
      <c r="CL15" s="16"/>
      <c r="CM15" s="16" t="b">
        <f>ISBLANK(AB24)</f>
        <v>0</v>
      </c>
      <c r="CN15" s="16" t="b">
        <f>ISBLANK(AE24)</f>
        <v>0</v>
      </c>
      <c r="CO15" s="16" t="b">
        <f>ISBLANK(AG24)</f>
        <v>1</v>
      </c>
      <c r="CP15" s="16" t="b">
        <f>ISBLANK(AJ24)</f>
        <v>1</v>
      </c>
      <c r="CQ15" s="16" t="b">
        <f>ISBLANK(AL24)</f>
        <v>0</v>
      </c>
      <c r="CR15" s="16" t="b">
        <f>ISBLANK(AO24)</f>
        <v>0</v>
      </c>
      <c r="CS15" s="16" t="b">
        <f>ISBLANK(AQ24)</f>
        <v>1</v>
      </c>
      <c r="CT15" s="16" t="b">
        <f>ISBLANK(AT24)</f>
        <v>1</v>
      </c>
      <c r="CU15" s="16"/>
      <c r="CV15" s="16"/>
      <c r="CW15" s="16"/>
      <c r="CX15" s="16"/>
      <c r="DA15" s="15">
        <f>SUM(AX38*1000,BB38*100,BU38)</f>
        <v>4221</v>
      </c>
    </row>
    <row r="16" spans="1:105" ht="12.75" customHeight="1">
      <c r="A16" s="246"/>
      <c r="B16" s="207"/>
      <c r="C16" s="208"/>
      <c r="D16" s="208"/>
      <c r="E16" s="208"/>
      <c r="F16" s="208"/>
      <c r="G16" s="211" t="s">
        <v>48</v>
      </c>
      <c r="H16" s="272" t="str">
        <f>IF(CH8,"",P10)</f>
        <v/>
      </c>
      <c r="I16" s="208"/>
      <c r="J16" s="17" t="s">
        <v>46</v>
      </c>
      <c r="K16" s="208" t="str">
        <f>IF(CG8,"",M10)</f>
        <v/>
      </c>
      <c r="L16" s="208"/>
      <c r="M16" s="270"/>
      <c r="N16" s="257"/>
      <c r="O16" s="257"/>
      <c r="P16" s="257"/>
      <c r="Q16" s="258"/>
      <c r="R16" s="207"/>
      <c r="S16" s="208"/>
      <c r="T16" s="17" t="s">
        <v>47</v>
      </c>
      <c r="U16" s="208"/>
      <c r="V16" s="209"/>
      <c r="W16" s="207"/>
      <c r="X16" s="208"/>
      <c r="Y16" s="17" t="s">
        <v>46</v>
      </c>
      <c r="Z16" s="208"/>
      <c r="AA16" s="209"/>
      <c r="AB16" s="207">
        <v>0</v>
      </c>
      <c r="AC16" s="208"/>
      <c r="AD16" s="17" t="s">
        <v>46</v>
      </c>
      <c r="AE16" s="208">
        <v>6</v>
      </c>
      <c r="AF16" s="209"/>
      <c r="AG16" s="207"/>
      <c r="AH16" s="208"/>
      <c r="AI16" s="17" t="s">
        <v>46</v>
      </c>
      <c r="AJ16" s="208"/>
      <c r="AK16" s="209"/>
      <c r="AL16" s="207">
        <v>0</v>
      </c>
      <c r="AM16" s="208"/>
      <c r="AN16" s="17" t="s">
        <v>46</v>
      </c>
      <c r="AO16" s="208">
        <v>2</v>
      </c>
      <c r="AP16" s="209"/>
      <c r="AQ16" s="207"/>
      <c r="AR16" s="208"/>
      <c r="AS16" s="17" t="s">
        <v>46</v>
      </c>
      <c r="AT16" s="208"/>
      <c r="AU16" s="209"/>
      <c r="AV16" s="243">
        <f>COUNTIF(H17:AU17,"○")</f>
        <v>0</v>
      </c>
      <c r="AW16" s="217"/>
      <c r="AX16" s="217"/>
      <c r="AY16" s="217"/>
      <c r="AZ16" s="217">
        <f>COUNTIF(H17:AU17,"△")</f>
        <v>0</v>
      </c>
      <c r="BA16" s="217"/>
      <c r="BB16" s="217"/>
      <c r="BC16" s="217"/>
      <c r="BD16" s="217">
        <f>COUNTIF(H17:AU17,"●")</f>
        <v>2</v>
      </c>
      <c r="BE16" s="217"/>
      <c r="BF16" s="217"/>
      <c r="BG16" s="217"/>
      <c r="BH16" s="235"/>
      <c r="BI16" s="236"/>
      <c r="BJ16" s="237"/>
      <c r="BK16" s="267">
        <f>SUM(R16,AB16,AG16,AL16,AQ16,W16,H16)</f>
        <v>0</v>
      </c>
      <c r="BL16" s="268"/>
      <c r="BM16" s="235"/>
      <c r="BN16" s="237"/>
      <c r="BO16" s="267">
        <f>SUM(U16,AE16,AJ16,AO16,AT16,Z16,K16)</f>
        <v>8</v>
      </c>
      <c r="BP16" s="268"/>
      <c r="BQ16" s="235"/>
      <c r="BR16" s="237"/>
      <c r="BS16" s="267">
        <f>BK16-BO16</f>
        <v>-8</v>
      </c>
      <c r="BT16" s="268"/>
      <c r="BU16" s="217"/>
      <c r="BV16" s="217"/>
      <c r="BW16" s="222"/>
      <c r="BX16" s="223"/>
      <c r="BY16" s="224"/>
      <c r="CD16" s="210">
        <v>5</v>
      </c>
      <c r="CE16" s="16" t="b">
        <f>ISBLANK(H26)</f>
        <v>0</v>
      </c>
      <c r="CF16" s="16" t="b">
        <f>ISBLANK(K26)</f>
        <v>0</v>
      </c>
      <c r="CG16" s="16" t="b">
        <f>ISBLANK(M26)</f>
        <v>0</v>
      </c>
      <c r="CH16" s="16" t="b">
        <f>ISBLANK(P26)</f>
        <v>0</v>
      </c>
      <c r="CI16" s="16" t="b">
        <f>ISBLANK(R26)</f>
        <v>0</v>
      </c>
      <c r="CJ16" s="16" t="b">
        <f>ISBLANK(U26)</f>
        <v>0</v>
      </c>
      <c r="CK16" s="16" t="b">
        <f>ISBLANK(W26)</f>
        <v>0</v>
      </c>
      <c r="CL16" s="16" t="b">
        <f>ISBLANK(Z26)</f>
        <v>0</v>
      </c>
      <c r="CM16" s="16"/>
      <c r="CN16" s="16"/>
      <c r="CO16" s="16" t="b">
        <f>ISBLANK(AG26)</f>
        <v>0</v>
      </c>
      <c r="CP16" s="16" t="b">
        <f>ISBLANK(AJ26)</f>
        <v>0</v>
      </c>
      <c r="CQ16" s="16" t="b">
        <f>ISBLANK(AL26)</f>
        <v>1</v>
      </c>
      <c r="CR16" s="16" t="b">
        <f>ISBLANK(AO26)</f>
        <v>1</v>
      </c>
      <c r="CS16" s="16" t="b">
        <f>ISBLANK(AQ26)</f>
        <v>1</v>
      </c>
      <c r="CT16" s="16" t="b">
        <f>ISBLANK(AT26)</f>
        <v>1</v>
      </c>
      <c r="CU16" s="16"/>
      <c r="CV16" s="16"/>
      <c r="CW16" s="16"/>
      <c r="CX16" s="16"/>
    </row>
    <row r="17" spans="1:102" ht="12.75" customHeight="1" thickBot="1">
      <c r="A17" s="247"/>
      <c r="B17" s="204"/>
      <c r="C17" s="205"/>
      <c r="D17" s="205"/>
      <c r="E17" s="205"/>
      <c r="F17" s="205"/>
      <c r="G17" s="212"/>
      <c r="H17" s="261" t="str">
        <f>IF(AND(CE11,CF11),IF(H16&gt;K16,"○",IF(H16=K16,"△","●")),"")</f>
        <v/>
      </c>
      <c r="I17" s="205"/>
      <c r="J17" s="205"/>
      <c r="K17" s="205"/>
      <c r="L17" s="205"/>
      <c r="M17" s="271"/>
      <c r="N17" s="259"/>
      <c r="O17" s="259"/>
      <c r="P17" s="259"/>
      <c r="Q17" s="260"/>
      <c r="R17" s="204" t="str">
        <f>IF(AND(CI11,CJ11),"",IF(R16&gt;U16,"○",IF(R16=U16,"△","●")))</f>
        <v/>
      </c>
      <c r="S17" s="205"/>
      <c r="T17" s="205"/>
      <c r="U17" s="205"/>
      <c r="V17" s="206"/>
      <c r="W17" s="204" t="str">
        <f>IF(AND(CK11,CL11),"",IF(W16&gt;Z16,"○",IF(W16=Z16,"△","●")))</f>
        <v/>
      </c>
      <c r="X17" s="205"/>
      <c r="Y17" s="205"/>
      <c r="Z17" s="205"/>
      <c r="AA17" s="206"/>
      <c r="AB17" s="204" t="str">
        <f>IF(AND(CM11,CN11),"",IF(AB16&gt;AE16,"○",IF(AB16=AE16,"△","●")))</f>
        <v>●</v>
      </c>
      <c r="AC17" s="205"/>
      <c r="AD17" s="205"/>
      <c r="AE17" s="205"/>
      <c r="AF17" s="206"/>
      <c r="AG17" s="204" t="str">
        <f>IF(AND(CO11,CP11),"",IF(AG16&gt;AJ16,"○",IF(AG16=AJ16,"△","●")))</f>
        <v/>
      </c>
      <c r="AH17" s="205"/>
      <c r="AI17" s="205"/>
      <c r="AJ17" s="205"/>
      <c r="AK17" s="206"/>
      <c r="AL17" s="204" t="str">
        <f>IF(AND(CQ11,CR11),"",IF(AL16&gt;AO16,"○",IF(AL16=AO16,"△","●")))</f>
        <v>●</v>
      </c>
      <c r="AM17" s="205"/>
      <c r="AN17" s="205"/>
      <c r="AO17" s="205"/>
      <c r="AP17" s="206"/>
      <c r="AQ17" s="204" t="str">
        <f>IF(AND(CS11,CT11),"",IF(AQ16&gt;AT16,"○",IF(AQ16=AT16,"△","●")))</f>
        <v/>
      </c>
      <c r="AR17" s="205"/>
      <c r="AS17" s="205"/>
      <c r="AT17" s="205"/>
      <c r="AU17" s="206"/>
      <c r="AV17" s="244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38"/>
      <c r="BI17" s="239"/>
      <c r="BJ17" s="240"/>
      <c r="BK17" s="238"/>
      <c r="BL17" s="240"/>
      <c r="BM17" s="238"/>
      <c r="BN17" s="240"/>
      <c r="BO17" s="238"/>
      <c r="BP17" s="240"/>
      <c r="BQ17" s="238"/>
      <c r="BR17" s="240"/>
      <c r="BS17" s="238"/>
      <c r="BT17" s="240"/>
      <c r="BU17" s="218"/>
      <c r="BV17" s="218"/>
      <c r="BW17" s="222"/>
      <c r="BX17" s="223"/>
      <c r="BY17" s="224"/>
      <c r="CD17" s="210"/>
      <c r="CE17" s="16" t="b">
        <f>ISBLANK(H28)</f>
        <v>0</v>
      </c>
      <c r="CF17" s="16" t="b">
        <f>ISBLANK(K28)</f>
        <v>0</v>
      </c>
      <c r="CG17" s="16" t="b">
        <f>ISBLANK(M28)</f>
        <v>0</v>
      </c>
      <c r="CH17" s="16" t="b">
        <f>ISBLANK(P28)</f>
        <v>0</v>
      </c>
      <c r="CI17" s="16" t="b">
        <f>ISBLANK(R28)</f>
        <v>0</v>
      </c>
      <c r="CJ17" s="16" t="b">
        <f>ISBLANK(U28)</f>
        <v>0</v>
      </c>
      <c r="CK17" s="16" t="b">
        <f>ISBLANK(W28)</f>
        <v>1</v>
      </c>
      <c r="CL17" s="16" t="b">
        <f>ISBLANK(Z28)</f>
        <v>1</v>
      </c>
      <c r="CM17" s="16"/>
      <c r="CN17" s="16"/>
      <c r="CO17" s="16" t="b">
        <f>ISBLANK(AG28)</f>
        <v>1</v>
      </c>
      <c r="CP17" s="16" t="b">
        <f>ISBLANK(AJ28)</f>
        <v>1</v>
      </c>
      <c r="CQ17" s="16" t="b">
        <f>ISBLANK(AL28)</f>
        <v>0</v>
      </c>
      <c r="CR17" s="16" t="b">
        <f>ISBLANK(AO28)</f>
        <v>0</v>
      </c>
      <c r="CS17" s="16" t="b">
        <f>ISBLANK(AQ28)</f>
        <v>0</v>
      </c>
      <c r="CT17" s="16" t="b">
        <f>ISBLANK(AT28)</f>
        <v>0</v>
      </c>
      <c r="CU17" s="16"/>
      <c r="CV17" s="16"/>
      <c r="CW17" s="16"/>
      <c r="CX17" s="16"/>
    </row>
    <row r="18" spans="1:102" ht="12.75" customHeight="1">
      <c r="A18" s="246">
        <v>3</v>
      </c>
      <c r="B18" s="333" t="s">
        <v>168</v>
      </c>
      <c r="C18" s="334"/>
      <c r="D18" s="334"/>
      <c r="E18" s="334"/>
      <c r="F18" s="335"/>
      <c r="G18" s="250" t="s">
        <v>45</v>
      </c>
      <c r="H18" s="208" t="str">
        <f>IF(CJ9,"",U12)</f>
        <v/>
      </c>
      <c r="I18" s="208"/>
      <c r="J18" s="17" t="s">
        <v>46</v>
      </c>
      <c r="K18" s="208" t="str">
        <f>IF(CI9,"",R12)</f>
        <v/>
      </c>
      <c r="L18" s="208"/>
      <c r="M18" s="253" t="str">
        <f>IF(CJ11,"",U16)</f>
        <v/>
      </c>
      <c r="N18" s="249"/>
      <c r="O18" s="18" t="s">
        <v>46</v>
      </c>
      <c r="P18" s="249" t="str">
        <f>IF(CI11,"",R16)</f>
        <v/>
      </c>
      <c r="Q18" s="254"/>
      <c r="R18" s="257"/>
      <c r="S18" s="257"/>
      <c r="T18" s="257"/>
      <c r="U18" s="257"/>
      <c r="V18" s="257"/>
      <c r="W18" s="207">
        <v>1</v>
      </c>
      <c r="X18" s="208"/>
      <c r="Y18" s="17" t="s">
        <v>46</v>
      </c>
      <c r="Z18" s="208">
        <v>2</v>
      </c>
      <c r="AA18" s="209"/>
      <c r="AB18" s="207">
        <v>0</v>
      </c>
      <c r="AC18" s="208"/>
      <c r="AD18" s="17" t="s">
        <v>46</v>
      </c>
      <c r="AE18" s="208">
        <v>3</v>
      </c>
      <c r="AF18" s="209"/>
      <c r="AG18" s="207"/>
      <c r="AH18" s="208"/>
      <c r="AI18" s="17" t="s">
        <v>46</v>
      </c>
      <c r="AJ18" s="208"/>
      <c r="AK18" s="209"/>
      <c r="AL18" s="207">
        <v>0</v>
      </c>
      <c r="AM18" s="208"/>
      <c r="AN18" s="17" t="s">
        <v>46</v>
      </c>
      <c r="AO18" s="208">
        <v>1</v>
      </c>
      <c r="AP18" s="209"/>
      <c r="AQ18" s="207"/>
      <c r="AR18" s="208"/>
      <c r="AS18" s="17" t="s">
        <v>46</v>
      </c>
      <c r="AT18" s="208"/>
      <c r="AU18" s="209"/>
      <c r="AV18" s="243">
        <f>COUNTIF(H19:AU19,"○")</f>
        <v>0</v>
      </c>
      <c r="AW18" s="217"/>
      <c r="AX18" s="215">
        <f>SUM(AV18:AW21)</f>
        <v>1</v>
      </c>
      <c r="AY18" s="215"/>
      <c r="AZ18" s="217">
        <f>COUNTIF(H19:AU19,"△")</f>
        <v>0</v>
      </c>
      <c r="BA18" s="217"/>
      <c r="BB18" s="215">
        <f>SUM(AZ18:BA21)</f>
        <v>0</v>
      </c>
      <c r="BC18" s="215"/>
      <c r="BD18" s="217">
        <f>COUNTIF(H19:AU19,"●")</f>
        <v>3</v>
      </c>
      <c r="BE18" s="217"/>
      <c r="BF18" s="215">
        <f>SUM(BD18:BE21)</f>
        <v>5</v>
      </c>
      <c r="BG18" s="215"/>
      <c r="BH18" s="232">
        <f>SUM(AX18*3,BB18)</f>
        <v>3</v>
      </c>
      <c r="BI18" s="233"/>
      <c r="BJ18" s="234"/>
      <c r="BK18" s="217">
        <f>SUM(M18,W18,AG18,AL18,AQ18,AB18,H18)</f>
        <v>1</v>
      </c>
      <c r="BL18" s="217"/>
      <c r="BM18" s="215">
        <f>SUM(BK18:BL21)</f>
        <v>3</v>
      </c>
      <c r="BN18" s="215"/>
      <c r="BO18" s="217">
        <f>SUM(AE18,Z18,AJ18,AO18,AT18,P18,K18)</f>
        <v>6</v>
      </c>
      <c r="BP18" s="217"/>
      <c r="BQ18" s="215">
        <f>SUM(BO18:BP21)</f>
        <v>16</v>
      </c>
      <c r="BR18" s="215"/>
      <c r="BS18" s="217">
        <f>BK18-BO18</f>
        <v>-5</v>
      </c>
      <c r="BT18" s="217"/>
      <c r="BU18" s="215">
        <f>BM18-BQ18</f>
        <v>-13</v>
      </c>
      <c r="BV18" s="215"/>
      <c r="BW18" s="219">
        <f>RANK(DA10,$DA$8:$DA$17)</f>
        <v>7</v>
      </c>
      <c r="BX18" s="220"/>
      <c r="BY18" s="221"/>
      <c r="CD18" s="210">
        <v>6</v>
      </c>
      <c r="CE18" s="16" t="b">
        <f>ISBLANK(H30)</f>
        <v>0</v>
      </c>
      <c r="CF18" s="16" t="b">
        <f>ISBLANK(K30)</f>
        <v>0</v>
      </c>
      <c r="CG18" s="16" t="b">
        <f>ISBLANK(M30)</f>
        <v>0</v>
      </c>
      <c r="CH18" s="16" t="b">
        <f>ISBLANK(P30)</f>
        <v>0</v>
      </c>
      <c r="CI18" s="16" t="b">
        <f>ISBLANK(R30)</f>
        <v>0</v>
      </c>
      <c r="CJ18" s="16" t="b">
        <f>ISBLANK(U30)</f>
        <v>0</v>
      </c>
      <c r="CK18" s="16" t="b">
        <f>ISBLANK(W30)</f>
        <v>0</v>
      </c>
      <c r="CL18" s="16" t="b">
        <f>ISBLANK(Z30)</f>
        <v>0</v>
      </c>
      <c r="CM18" s="16" t="b">
        <f>ISBLANK(AB30)</f>
        <v>0</v>
      </c>
      <c r="CN18" s="16" t="b">
        <f>ISBLANK(AE30)</f>
        <v>0</v>
      </c>
      <c r="CO18" s="16"/>
      <c r="CP18" s="16"/>
      <c r="CQ18" s="16" t="b">
        <f>ISBLANK(AL30)</f>
        <v>1</v>
      </c>
      <c r="CR18" s="16" t="b">
        <f>ISBLANK(AO30)</f>
        <v>1</v>
      </c>
      <c r="CS18" s="16" t="b">
        <f>ISBLANK(AQ30)</f>
        <v>0</v>
      </c>
      <c r="CT18" s="16" t="b">
        <f>ISBLANK(AT30)</f>
        <v>0</v>
      </c>
      <c r="CU18" s="16"/>
      <c r="CV18" s="16"/>
      <c r="CW18" s="16"/>
      <c r="CX18" s="16"/>
    </row>
    <row r="19" spans="1:102" ht="12.75" customHeight="1">
      <c r="A19" s="246"/>
      <c r="B19" s="336"/>
      <c r="C19" s="334"/>
      <c r="D19" s="334"/>
      <c r="E19" s="334"/>
      <c r="F19" s="335"/>
      <c r="G19" s="251"/>
      <c r="H19" s="228" t="str">
        <f>IF(AND(CE12,CF12),IF(H18&gt;K18,"○",IF(H18=K18,"△",IF(H18&lt;K18,"●"))),"")</f>
        <v/>
      </c>
      <c r="I19" s="229"/>
      <c r="J19" s="229"/>
      <c r="K19" s="229"/>
      <c r="L19" s="229"/>
      <c r="M19" s="230" t="str">
        <f>IF(AND(CG12,CH12),IF(M18&gt;P18,"○",IF(M18=P18,"△",IF(M18&lt;P18,"●"))),"")</f>
        <v/>
      </c>
      <c r="N19" s="229"/>
      <c r="O19" s="229"/>
      <c r="P19" s="229"/>
      <c r="Q19" s="231"/>
      <c r="R19" s="257"/>
      <c r="S19" s="257"/>
      <c r="T19" s="257"/>
      <c r="U19" s="257"/>
      <c r="V19" s="257"/>
      <c r="W19" s="230" t="str">
        <f>IF(AND(CK12,CL12),"",IF(W18&gt;Z18,"○",IF(W18=Z18,"△","●")))</f>
        <v>●</v>
      </c>
      <c r="X19" s="229"/>
      <c r="Y19" s="229"/>
      <c r="Z19" s="229"/>
      <c r="AA19" s="231"/>
      <c r="AB19" s="230" t="str">
        <f>IF(AND(CM12,CN12),"",IF(AB18&gt;AE18,"○",IF(AB18=AE18,"△","●")))</f>
        <v>●</v>
      </c>
      <c r="AC19" s="229"/>
      <c r="AD19" s="229"/>
      <c r="AE19" s="229"/>
      <c r="AF19" s="231"/>
      <c r="AG19" s="230" t="str">
        <f>IF(AND(CO12,CP12),"",IF(AG18&gt;AJ18,"○",IF(AG18=AJ18,"△","●")))</f>
        <v/>
      </c>
      <c r="AH19" s="229"/>
      <c r="AI19" s="229"/>
      <c r="AJ19" s="229"/>
      <c r="AK19" s="231"/>
      <c r="AL19" s="230" t="str">
        <f>IF(AND(CQ12,CR12),"",IF(AL18&gt;AO18,"○",IF(AL18=AO18,"△","●")))</f>
        <v>●</v>
      </c>
      <c r="AM19" s="229"/>
      <c r="AN19" s="229"/>
      <c r="AO19" s="229"/>
      <c r="AP19" s="231"/>
      <c r="AQ19" s="230" t="str">
        <f>IF(AND(CS12,CT12),"",IF(AQ18&gt;AT18,"○",IF(AQ18=AT18,"△","●")))</f>
        <v/>
      </c>
      <c r="AR19" s="229"/>
      <c r="AS19" s="229"/>
      <c r="AT19" s="229"/>
      <c r="AU19" s="231"/>
      <c r="AV19" s="242"/>
      <c r="AW19" s="216"/>
      <c r="AX19" s="217"/>
      <c r="AY19" s="217"/>
      <c r="AZ19" s="216"/>
      <c r="BA19" s="216"/>
      <c r="BB19" s="217"/>
      <c r="BC19" s="217"/>
      <c r="BD19" s="216"/>
      <c r="BE19" s="216"/>
      <c r="BF19" s="217"/>
      <c r="BG19" s="217"/>
      <c r="BH19" s="235"/>
      <c r="BI19" s="236"/>
      <c r="BJ19" s="237"/>
      <c r="BK19" s="216"/>
      <c r="BL19" s="216"/>
      <c r="BM19" s="217"/>
      <c r="BN19" s="217"/>
      <c r="BO19" s="216"/>
      <c r="BP19" s="216"/>
      <c r="BQ19" s="217"/>
      <c r="BR19" s="217"/>
      <c r="BS19" s="216"/>
      <c r="BT19" s="216"/>
      <c r="BU19" s="217"/>
      <c r="BV19" s="217"/>
      <c r="BW19" s="222"/>
      <c r="BX19" s="223"/>
      <c r="BY19" s="224"/>
      <c r="CD19" s="210"/>
      <c r="CE19" s="16" t="b">
        <f>ISBLANK(H32)</f>
        <v>0</v>
      </c>
      <c r="CF19" s="16" t="b">
        <f>ISBLANK(K32)</f>
        <v>0</v>
      </c>
      <c r="CG19" s="16" t="b">
        <f>ISBLANK(M32)</f>
        <v>0</v>
      </c>
      <c r="CH19" s="16" t="b">
        <f>ISBLANK(P32)</f>
        <v>0</v>
      </c>
      <c r="CI19" s="16" t="b">
        <f>ISBLANK(R32)</f>
        <v>0</v>
      </c>
      <c r="CJ19" s="16" t="b">
        <f>ISBLANK(U32)</f>
        <v>0</v>
      </c>
      <c r="CK19" s="16" t="b">
        <f>ISBLANK(W32)</f>
        <v>0</v>
      </c>
      <c r="CL19" s="16" t="b">
        <f>ISBLANK(Z32)</f>
        <v>0</v>
      </c>
      <c r="CM19" s="16" t="b">
        <f>ISBLANK(AB32)</f>
        <v>0</v>
      </c>
      <c r="CN19" s="16" t="b">
        <f>ISBLANK(AE32)</f>
        <v>0</v>
      </c>
      <c r="CO19" s="16"/>
      <c r="CP19" s="16"/>
      <c r="CQ19" s="16" t="b">
        <f>ISBLANK(AL32)</f>
        <v>1</v>
      </c>
      <c r="CR19" s="16" t="b">
        <f>ISBLANK(AO32)</f>
        <v>1</v>
      </c>
      <c r="CS19" s="16" t="b">
        <f>ISBLANK(AQ32)</f>
        <v>1</v>
      </c>
      <c r="CT19" s="16" t="b">
        <f>ISBLANK(AT32)</f>
        <v>1</v>
      </c>
      <c r="CU19" s="16"/>
      <c r="CV19" s="16"/>
      <c r="CW19" s="16"/>
      <c r="CX19" s="16"/>
    </row>
    <row r="20" spans="1:102" ht="12.75" customHeight="1">
      <c r="A20" s="246"/>
      <c r="B20" s="336"/>
      <c r="C20" s="334"/>
      <c r="D20" s="334"/>
      <c r="E20" s="334"/>
      <c r="F20" s="335"/>
      <c r="G20" s="211" t="s">
        <v>48</v>
      </c>
      <c r="H20" s="213">
        <f>IF(CJ8,"",U10)</f>
        <v>0</v>
      </c>
      <c r="I20" s="214"/>
      <c r="J20" s="17" t="s">
        <v>46</v>
      </c>
      <c r="K20" s="214">
        <f>IF(CI8,"",R10)</f>
        <v>5</v>
      </c>
      <c r="L20" s="214"/>
      <c r="M20" s="207" t="str">
        <f>IF(CL10,"",U14)</f>
        <v/>
      </c>
      <c r="N20" s="208"/>
      <c r="O20" s="17" t="s">
        <v>46</v>
      </c>
      <c r="P20" s="208" t="str">
        <f>IF(CK10,"",R14)</f>
        <v/>
      </c>
      <c r="Q20" s="209"/>
      <c r="R20" s="257"/>
      <c r="S20" s="257"/>
      <c r="T20" s="257"/>
      <c r="U20" s="257"/>
      <c r="V20" s="257"/>
      <c r="W20" s="207"/>
      <c r="X20" s="208"/>
      <c r="Y20" s="17" t="s">
        <v>46</v>
      </c>
      <c r="Z20" s="208"/>
      <c r="AA20" s="209"/>
      <c r="AB20" s="207"/>
      <c r="AC20" s="208"/>
      <c r="AD20" s="17" t="s">
        <v>46</v>
      </c>
      <c r="AE20" s="208"/>
      <c r="AF20" s="209"/>
      <c r="AG20" s="207">
        <v>2</v>
      </c>
      <c r="AH20" s="208"/>
      <c r="AI20" s="17" t="s">
        <v>46</v>
      </c>
      <c r="AJ20" s="208">
        <v>1</v>
      </c>
      <c r="AK20" s="209"/>
      <c r="AL20" s="207"/>
      <c r="AM20" s="208"/>
      <c r="AN20" s="17" t="s">
        <v>46</v>
      </c>
      <c r="AO20" s="208"/>
      <c r="AP20" s="209"/>
      <c r="AQ20" s="207">
        <v>0</v>
      </c>
      <c r="AR20" s="208"/>
      <c r="AS20" s="17" t="s">
        <v>46</v>
      </c>
      <c r="AT20" s="208">
        <v>4</v>
      </c>
      <c r="AU20" s="209"/>
      <c r="AV20" s="243">
        <f>COUNTIF(H21:AU21,"○")</f>
        <v>1</v>
      </c>
      <c r="AW20" s="217"/>
      <c r="AX20" s="217"/>
      <c r="AY20" s="217"/>
      <c r="AZ20" s="217">
        <f>COUNTIF(H21:AU21,"△")</f>
        <v>0</v>
      </c>
      <c r="BA20" s="217"/>
      <c r="BB20" s="217"/>
      <c r="BC20" s="217"/>
      <c r="BD20" s="217">
        <f>COUNTIF(H21:AU21,"●")</f>
        <v>2</v>
      </c>
      <c r="BE20" s="217"/>
      <c r="BF20" s="217"/>
      <c r="BG20" s="217"/>
      <c r="BH20" s="235"/>
      <c r="BI20" s="236"/>
      <c r="BJ20" s="237"/>
      <c r="BK20" s="217">
        <f>SUM(AB20,W20,AG20,AL20,AQ20,M20,H20)</f>
        <v>2</v>
      </c>
      <c r="BL20" s="217"/>
      <c r="BM20" s="217"/>
      <c r="BN20" s="217"/>
      <c r="BO20" s="217">
        <f>SUM(AE20,Z20,AJ20,AO20,AT20,P20,K20)</f>
        <v>10</v>
      </c>
      <c r="BP20" s="217"/>
      <c r="BQ20" s="217"/>
      <c r="BR20" s="217"/>
      <c r="BS20" s="217">
        <f>BK20-BO20</f>
        <v>-8</v>
      </c>
      <c r="BT20" s="217"/>
      <c r="BU20" s="217"/>
      <c r="BV20" s="217"/>
      <c r="BW20" s="222"/>
      <c r="BX20" s="223"/>
      <c r="BY20" s="224"/>
      <c r="CD20" s="210">
        <v>7</v>
      </c>
      <c r="CE20" s="16" t="b">
        <f>ISBLANK(H34)</f>
        <v>0</v>
      </c>
      <c r="CF20" s="16" t="b">
        <f>ISBLANK(K34)</f>
        <v>0</v>
      </c>
      <c r="CG20" s="16" t="b">
        <f>ISBLANK(M34)</f>
        <v>0</v>
      </c>
      <c r="CH20" s="16" t="b">
        <f>ISBLANK(P34)</f>
        <v>0</v>
      </c>
      <c r="CI20" s="16" t="b">
        <f>ISBLANK(R34)</f>
        <v>0</v>
      </c>
      <c r="CJ20" s="16" t="b">
        <f>ISBLANK(U34)</f>
        <v>0</v>
      </c>
      <c r="CK20" s="16" t="b">
        <f>ISBLANK(W34)</f>
        <v>0</v>
      </c>
      <c r="CL20" s="16" t="b">
        <f>ISBLANK(Z34)</f>
        <v>0</v>
      </c>
      <c r="CM20" s="16" t="b">
        <f>ISBLANK(AB34)</f>
        <v>0</v>
      </c>
      <c r="CN20" s="16" t="b">
        <f>ISBLANK(AE34)</f>
        <v>0</v>
      </c>
      <c r="CO20" s="16" t="b">
        <f>ISBLANK(AG34)</f>
        <v>0</v>
      </c>
      <c r="CP20" s="16" t="b">
        <f>ISBLANK(AJ34)</f>
        <v>0</v>
      </c>
      <c r="CQ20" s="16"/>
      <c r="CR20" s="16"/>
      <c r="CS20" s="16" t="b">
        <f>ISBLANK(AQ34)</f>
        <v>1</v>
      </c>
      <c r="CT20" s="16" t="b">
        <f>ISBLANK(AT34)</f>
        <v>1</v>
      </c>
      <c r="CU20" s="16"/>
      <c r="CV20" s="16"/>
      <c r="CW20" s="16"/>
      <c r="CX20" s="16"/>
    </row>
    <row r="21" spans="1:102" ht="12.75" customHeight="1" thickBot="1">
      <c r="A21" s="246"/>
      <c r="B21" s="337"/>
      <c r="C21" s="338"/>
      <c r="D21" s="338"/>
      <c r="E21" s="338"/>
      <c r="F21" s="339"/>
      <c r="G21" s="212"/>
      <c r="H21" s="261" t="s">
        <v>160</v>
      </c>
      <c r="I21" s="205"/>
      <c r="J21" s="205"/>
      <c r="K21" s="205"/>
      <c r="L21" s="205"/>
      <c r="M21" s="204" t="str">
        <f>IF(AND(CG13,CH13),IF(M20&gt;P20,"○",IF(M20=P20,"△","●")),"")</f>
        <v/>
      </c>
      <c r="N21" s="205"/>
      <c r="O21" s="205"/>
      <c r="P21" s="205"/>
      <c r="Q21" s="206"/>
      <c r="R21" s="257"/>
      <c r="S21" s="257"/>
      <c r="T21" s="257"/>
      <c r="U21" s="257"/>
      <c r="V21" s="257"/>
      <c r="W21" s="207" t="str">
        <f>IF(AND(CK13,CL13),"",IF(W20&gt;Z20,"○",IF(W20=Z20,"△","●")))</f>
        <v/>
      </c>
      <c r="X21" s="208"/>
      <c r="Y21" s="208"/>
      <c r="Z21" s="208"/>
      <c r="AA21" s="209"/>
      <c r="AB21" s="207" t="str">
        <f>IF(AND(CM13,CN13),"",IF(AB20&gt;AE20,"○",IF(AB20=AE20,"△","●")))</f>
        <v/>
      </c>
      <c r="AC21" s="208"/>
      <c r="AD21" s="208"/>
      <c r="AE21" s="208"/>
      <c r="AF21" s="209"/>
      <c r="AG21" s="207" t="str">
        <f>IF(AND(CO13,CP13),"",IF(AG20&gt;AJ20,"○",IF(AG20=AJ20,"△","●")))</f>
        <v>○</v>
      </c>
      <c r="AH21" s="208"/>
      <c r="AI21" s="208"/>
      <c r="AJ21" s="208"/>
      <c r="AK21" s="209"/>
      <c r="AL21" s="207" t="str">
        <f>IF(AND(CQ13,CR13),"",IF(AL20&gt;AO20,"○",IF(AL20=AO20,"△","●")))</f>
        <v/>
      </c>
      <c r="AM21" s="208"/>
      <c r="AN21" s="208"/>
      <c r="AO21" s="208"/>
      <c r="AP21" s="209"/>
      <c r="AQ21" s="207" t="str">
        <f>IF(AND(CS13,CT13),"",IF(AQ20&gt;AT20,"○",IF(AQ20=AT20,"△","●")))</f>
        <v>●</v>
      </c>
      <c r="AR21" s="208"/>
      <c r="AS21" s="208"/>
      <c r="AT21" s="208"/>
      <c r="AU21" s="209"/>
      <c r="AV21" s="243"/>
      <c r="AW21" s="217"/>
      <c r="AX21" s="218"/>
      <c r="AY21" s="218"/>
      <c r="AZ21" s="217"/>
      <c r="BA21" s="217"/>
      <c r="BB21" s="218"/>
      <c r="BC21" s="218"/>
      <c r="BD21" s="217"/>
      <c r="BE21" s="217"/>
      <c r="BF21" s="218"/>
      <c r="BG21" s="218"/>
      <c r="BH21" s="238"/>
      <c r="BI21" s="239"/>
      <c r="BJ21" s="240"/>
      <c r="BK21" s="217"/>
      <c r="BL21" s="217"/>
      <c r="BM21" s="218"/>
      <c r="BN21" s="218"/>
      <c r="BO21" s="217"/>
      <c r="BP21" s="217"/>
      <c r="BQ21" s="218"/>
      <c r="BR21" s="218"/>
      <c r="BS21" s="217"/>
      <c r="BT21" s="217"/>
      <c r="BU21" s="218"/>
      <c r="BV21" s="218"/>
      <c r="BW21" s="222"/>
      <c r="BX21" s="223"/>
      <c r="BY21" s="224"/>
      <c r="CD21" s="210"/>
      <c r="CE21" s="16" t="b">
        <f>ISBLANK(H36)</f>
        <v>0</v>
      </c>
      <c r="CF21" s="16" t="b">
        <f>ISBLANK(K36)</f>
        <v>0</v>
      </c>
      <c r="CG21" s="16" t="b">
        <f>ISBLANK(M36)</f>
        <v>0</v>
      </c>
      <c r="CH21" s="16" t="b">
        <f>ISBLANK(P36)</f>
        <v>0</v>
      </c>
      <c r="CI21" s="16" t="b">
        <f>ISBLANK(R36)</f>
        <v>0</v>
      </c>
      <c r="CJ21" s="16" t="b">
        <f>ISBLANK(U36)</f>
        <v>0</v>
      </c>
      <c r="CK21" s="16" t="b">
        <f>ISBLANK(W36)</f>
        <v>1</v>
      </c>
      <c r="CL21" s="16" t="b">
        <f>ISBLANK(Z36)</f>
        <v>1</v>
      </c>
      <c r="CM21" s="16" t="b">
        <f>ISBLANK(AB36)</f>
        <v>0</v>
      </c>
      <c r="CN21" s="16" t="b">
        <f>ISBLANK(AE36)</f>
        <v>0</v>
      </c>
      <c r="CO21" s="16" t="b">
        <f>ISBLANK(AG36)</f>
        <v>1</v>
      </c>
      <c r="CP21" s="16" t="b">
        <f>ISBLANK(AJ36)</f>
        <v>1</v>
      </c>
      <c r="CQ21" s="16"/>
      <c r="CR21" s="16"/>
      <c r="CS21" s="16" t="b">
        <f>ISBLANK(AQ36)</f>
        <v>0</v>
      </c>
      <c r="CT21" s="16" t="b">
        <f>ISBLANK(AT36)</f>
        <v>0</v>
      </c>
      <c r="CU21" s="16"/>
      <c r="CV21" s="16"/>
      <c r="CW21" s="16"/>
      <c r="CX21" s="16"/>
    </row>
    <row r="22" spans="1:102" ht="12.75" customHeight="1">
      <c r="A22" s="245">
        <v>4</v>
      </c>
      <c r="B22" s="262" t="s">
        <v>13</v>
      </c>
      <c r="C22" s="208"/>
      <c r="D22" s="208"/>
      <c r="E22" s="208"/>
      <c r="F22" s="263"/>
      <c r="G22" s="250" t="s">
        <v>45</v>
      </c>
      <c r="H22" s="252">
        <f>IF(CL9,"",Z12)</f>
        <v>0</v>
      </c>
      <c r="I22" s="249"/>
      <c r="J22" s="18" t="s">
        <v>46</v>
      </c>
      <c r="K22" s="249">
        <f>IF(CK9,"",W12)</f>
        <v>7</v>
      </c>
      <c r="L22" s="249"/>
      <c r="M22" s="253" t="str">
        <f>IF(CL11,"",Z16)</f>
        <v/>
      </c>
      <c r="N22" s="249"/>
      <c r="O22" s="18" t="s">
        <v>46</v>
      </c>
      <c r="P22" s="249" t="str">
        <f>IF(CK11,"",W16)</f>
        <v/>
      </c>
      <c r="Q22" s="254"/>
      <c r="R22" s="253" t="str">
        <f>IF(CL13,"",Z20)</f>
        <v/>
      </c>
      <c r="S22" s="249"/>
      <c r="T22" s="18" t="s">
        <v>46</v>
      </c>
      <c r="U22" s="249" t="str">
        <f>IF(CK13,"",W20)</f>
        <v/>
      </c>
      <c r="V22" s="254"/>
      <c r="W22" s="255"/>
      <c r="X22" s="255"/>
      <c r="Y22" s="255"/>
      <c r="Z22" s="255"/>
      <c r="AA22" s="256"/>
      <c r="AB22" s="253"/>
      <c r="AC22" s="249"/>
      <c r="AD22" s="18" t="s">
        <v>46</v>
      </c>
      <c r="AE22" s="249"/>
      <c r="AF22" s="254"/>
      <c r="AG22" s="253">
        <v>0</v>
      </c>
      <c r="AH22" s="249"/>
      <c r="AI22" s="18" t="s">
        <v>46</v>
      </c>
      <c r="AJ22" s="249">
        <v>2</v>
      </c>
      <c r="AK22" s="254"/>
      <c r="AL22" s="253"/>
      <c r="AM22" s="249"/>
      <c r="AN22" s="18" t="s">
        <v>46</v>
      </c>
      <c r="AO22" s="249"/>
      <c r="AP22" s="254"/>
      <c r="AQ22" s="253">
        <v>1</v>
      </c>
      <c r="AR22" s="249"/>
      <c r="AS22" s="18" t="s">
        <v>46</v>
      </c>
      <c r="AT22" s="249">
        <v>1</v>
      </c>
      <c r="AU22" s="254"/>
      <c r="AV22" s="241">
        <f>COUNTIF(H23:AU23,"○")</f>
        <v>0</v>
      </c>
      <c r="AW22" s="215"/>
      <c r="AX22" s="215">
        <f>SUM(AV22:AW25)</f>
        <v>1</v>
      </c>
      <c r="AY22" s="215"/>
      <c r="AZ22" s="215">
        <f>COUNTIF(H23:AU23,"△")</f>
        <v>1</v>
      </c>
      <c r="BA22" s="215"/>
      <c r="BB22" s="215">
        <f>SUM(AZ22:BA25)</f>
        <v>1</v>
      </c>
      <c r="BC22" s="215"/>
      <c r="BD22" s="215">
        <f>COUNTIF(H23:AU23,"●")</f>
        <v>2</v>
      </c>
      <c r="BE22" s="215"/>
      <c r="BF22" s="215">
        <f>SUM(BD22:BE25)</f>
        <v>4</v>
      </c>
      <c r="BG22" s="215"/>
      <c r="BH22" s="232">
        <f>SUM(AX22*3,BB22)</f>
        <v>4</v>
      </c>
      <c r="BI22" s="233"/>
      <c r="BJ22" s="234"/>
      <c r="BK22" s="215">
        <f>SUM(R22,AG22,AB22,AL22,AQ22,M22,H22)</f>
        <v>1</v>
      </c>
      <c r="BL22" s="215"/>
      <c r="BM22" s="215">
        <f>SUM(BK22:BL25)</f>
        <v>6</v>
      </c>
      <c r="BN22" s="215"/>
      <c r="BO22" s="215">
        <f>SUM(U22,AJ22,AE22,AO22,AT22,P22,K22)</f>
        <v>10</v>
      </c>
      <c r="BP22" s="215"/>
      <c r="BQ22" s="215">
        <f>SUM(BO22:BP25)</f>
        <v>18</v>
      </c>
      <c r="BR22" s="215"/>
      <c r="BS22" s="215">
        <f>BK22-BO22</f>
        <v>-9</v>
      </c>
      <c r="BT22" s="215"/>
      <c r="BU22" s="215">
        <f>BM22-BQ22</f>
        <v>-12</v>
      </c>
      <c r="BV22" s="215"/>
      <c r="BW22" s="219">
        <f>RANK(DA11,$DA$8:$DA$17)</f>
        <v>6</v>
      </c>
      <c r="BX22" s="220"/>
      <c r="BY22" s="221"/>
      <c r="CD22" s="210">
        <v>8</v>
      </c>
      <c r="CE22" s="16" t="b">
        <f>ISBLANK(H38)</f>
        <v>0</v>
      </c>
      <c r="CF22" s="16" t="b">
        <f>ISBLANK(K38)</f>
        <v>0</v>
      </c>
      <c r="CG22" s="16" t="b">
        <f>ISBLANK(M38)</f>
        <v>0</v>
      </c>
      <c r="CH22" s="16" t="b">
        <f>ISBLANK(P38)</f>
        <v>0</v>
      </c>
      <c r="CI22" s="16" t="b">
        <f>ISBLANK(R38)</f>
        <v>0</v>
      </c>
      <c r="CJ22" s="16" t="b">
        <f>ISBLANK(U38)</f>
        <v>0</v>
      </c>
      <c r="CK22" s="16" t="b">
        <f>ISBLANK(W38)</f>
        <v>0</v>
      </c>
      <c r="CL22" s="16" t="b">
        <f>ISBLANK(Z38)</f>
        <v>0</v>
      </c>
      <c r="CM22" s="16" t="b">
        <f>ISBLANK(AB38)</f>
        <v>0</v>
      </c>
      <c r="CN22" s="16" t="b">
        <f>ISBLANK(AE38)</f>
        <v>0</v>
      </c>
      <c r="CO22" s="16" t="b">
        <f>ISBLANK(AG38)</f>
        <v>0</v>
      </c>
      <c r="CP22" s="16" t="b">
        <f>ISBLANK(AJ38)</f>
        <v>0</v>
      </c>
      <c r="CQ22" s="16" t="b">
        <f>ISBLANK(AL38)</f>
        <v>0</v>
      </c>
      <c r="CR22" s="16" t="b">
        <f>ISBLANK(AO38)</f>
        <v>0</v>
      </c>
      <c r="CS22" s="16"/>
      <c r="CT22" s="16"/>
      <c r="CU22" s="16"/>
      <c r="CV22" s="16"/>
      <c r="CW22" s="16"/>
      <c r="CX22" s="16"/>
    </row>
    <row r="23" spans="1:102" ht="12.75" customHeight="1">
      <c r="A23" s="246"/>
      <c r="B23" s="207"/>
      <c r="C23" s="208"/>
      <c r="D23" s="208"/>
      <c r="E23" s="208"/>
      <c r="F23" s="263"/>
      <c r="G23" s="251"/>
      <c r="H23" s="228" t="s">
        <v>73</v>
      </c>
      <c r="I23" s="229"/>
      <c r="J23" s="229"/>
      <c r="K23" s="229"/>
      <c r="L23" s="229"/>
      <c r="M23" s="230" t="str">
        <f>IF(AND(CG14,CH14),IF(M22&gt;P22,"○",IF(M22=P22,"△",IF(M22&lt;P22,"●"))),"")</f>
        <v/>
      </c>
      <c r="N23" s="229"/>
      <c r="O23" s="229"/>
      <c r="P23" s="229"/>
      <c r="Q23" s="231"/>
      <c r="R23" s="230" t="str">
        <f>IF(AND(CI14,CJ14),IF(R22&gt;U22,"○",IF(R22=U22,"△",IF(R22&lt;U22,"●"))),"")</f>
        <v/>
      </c>
      <c r="S23" s="229"/>
      <c r="T23" s="229"/>
      <c r="U23" s="229"/>
      <c r="V23" s="231"/>
      <c r="W23" s="257"/>
      <c r="X23" s="257"/>
      <c r="Y23" s="257"/>
      <c r="Z23" s="257"/>
      <c r="AA23" s="258"/>
      <c r="AB23" s="230" t="str">
        <f>IF(AND(CM14,CN14),"",IF(AB22&gt;AE22,"○",IF(AB22=AE22,"△","●")))</f>
        <v/>
      </c>
      <c r="AC23" s="229"/>
      <c r="AD23" s="229"/>
      <c r="AE23" s="229"/>
      <c r="AF23" s="231"/>
      <c r="AG23" s="230" t="str">
        <f>IF(AND(CO14,CP14),"",IF(AG22&gt;AJ22,"○",IF(AG22=AJ22,"△","●")))</f>
        <v>●</v>
      </c>
      <c r="AH23" s="229"/>
      <c r="AI23" s="229"/>
      <c r="AJ23" s="229"/>
      <c r="AK23" s="231"/>
      <c r="AL23" s="230" t="str">
        <f>IF(AND(CQ14,CR14),"",IF(AL22&gt;AO22,"○",IF(AL22=AO22,"△","●")))</f>
        <v/>
      </c>
      <c r="AM23" s="229"/>
      <c r="AN23" s="229"/>
      <c r="AO23" s="229"/>
      <c r="AP23" s="231"/>
      <c r="AQ23" s="230" t="str">
        <f>IF(AND(CS14,CT14),"",IF(AQ22&gt;AT22,"○",IF(AQ22=AT22,"△","●")))</f>
        <v>△</v>
      </c>
      <c r="AR23" s="229"/>
      <c r="AS23" s="229"/>
      <c r="AT23" s="229"/>
      <c r="AU23" s="231"/>
      <c r="AV23" s="242"/>
      <c r="AW23" s="216"/>
      <c r="AX23" s="217"/>
      <c r="AY23" s="217"/>
      <c r="AZ23" s="216"/>
      <c r="BA23" s="216"/>
      <c r="BB23" s="217"/>
      <c r="BC23" s="217"/>
      <c r="BD23" s="216"/>
      <c r="BE23" s="216"/>
      <c r="BF23" s="217"/>
      <c r="BG23" s="217"/>
      <c r="BH23" s="235"/>
      <c r="BI23" s="236"/>
      <c r="BJ23" s="237"/>
      <c r="BK23" s="216"/>
      <c r="BL23" s="216"/>
      <c r="BM23" s="217"/>
      <c r="BN23" s="217"/>
      <c r="BO23" s="216"/>
      <c r="BP23" s="216"/>
      <c r="BQ23" s="217"/>
      <c r="BR23" s="217"/>
      <c r="BS23" s="216"/>
      <c r="BT23" s="216"/>
      <c r="BU23" s="217"/>
      <c r="BV23" s="217"/>
      <c r="BW23" s="222"/>
      <c r="BX23" s="223"/>
      <c r="BY23" s="224"/>
      <c r="CD23" s="210"/>
      <c r="CE23" s="16" t="b">
        <f>ISBLANK(H40)</f>
        <v>0</v>
      </c>
      <c r="CF23" s="16" t="b">
        <f>ISBLANK(K40)</f>
        <v>0</v>
      </c>
      <c r="CG23" s="16" t="b">
        <f>ISBLANK(M40)</f>
        <v>0</v>
      </c>
      <c r="CH23" s="16" t="b">
        <f>ISBLANK(P40)</f>
        <v>0</v>
      </c>
      <c r="CI23" s="16" t="b">
        <f>ISBLANK(R40)</f>
        <v>0</v>
      </c>
      <c r="CJ23" s="16" t="b">
        <f>ISBLANK(U40)</f>
        <v>0</v>
      </c>
      <c r="CK23" s="16" t="b">
        <f>ISBLANK(W40)</f>
        <v>0</v>
      </c>
      <c r="CL23" s="16" t="b">
        <f>ISBLANK(Z40)</f>
        <v>0</v>
      </c>
      <c r="CM23" s="16" t="b">
        <f>ISBLANK(AB40)</f>
        <v>0</v>
      </c>
      <c r="CN23" s="16" t="b">
        <f>ISBLANK(AE40)</f>
        <v>0</v>
      </c>
      <c r="CO23" s="16" t="b">
        <f>ISBLANK(AG40)</f>
        <v>0</v>
      </c>
      <c r="CP23" s="16" t="b">
        <f>ISBLANK(AJ40)</f>
        <v>0</v>
      </c>
      <c r="CQ23" s="16" t="b">
        <f>ISBLANK(AL40)</f>
        <v>0</v>
      </c>
      <c r="CR23" s="16" t="b">
        <f>ISBLANK(AO40)</f>
        <v>0</v>
      </c>
      <c r="CS23" s="16"/>
      <c r="CT23" s="16"/>
      <c r="CU23" s="16"/>
      <c r="CV23" s="16"/>
      <c r="CW23" s="16"/>
      <c r="CX23" s="16"/>
    </row>
    <row r="24" spans="1:102" ht="12.75" customHeight="1">
      <c r="A24" s="246"/>
      <c r="B24" s="207"/>
      <c r="C24" s="208"/>
      <c r="D24" s="208"/>
      <c r="E24" s="208"/>
      <c r="F24" s="263"/>
      <c r="G24" s="211" t="s">
        <v>48</v>
      </c>
      <c r="H24" s="213" t="str">
        <f>IF(CL8,"",Z10)</f>
        <v/>
      </c>
      <c r="I24" s="214"/>
      <c r="J24" s="17" t="s">
        <v>46</v>
      </c>
      <c r="K24" s="214" t="str">
        <f>IF(CK8,"",W10)</f>
        <v/>
      </c>
      <c r="L24" s="214"/>
      <c r="M24" s="207" t="str">
        <f>IF(CL10,"",Z14)</f>
        <v/>
      </c>
      <c r="N24" s="208"/>
      <c r="O24" s="17" t="s">
        <v>46</v>
      </c>
      <c r="P24" s="208" t="str">
        <f>IF(CK10,"",W14)</f>
        <v/>
      </c>
      <c r="Q24" s="209"/>
      <c r="R24" s="207">
        <f>IF(CL12,"",Z18)</f>
        <v>2</v>
      </c>
      <c r="S24" s="208"/>
      <c r="T24" s="17" t="s">
        <v>46</v>
      </c>
      <c r="U24" s="208">
        <f>IF(CK12,"",W18)</f>
        <v>1</v>
      </c>
      <c r="V24" s="209"/>
      <c r="W24" s="257"/>
      <c r="X24" s="257"/>
      <c r="Y24" s="257"/>
      <c r="Z24" s="257"/>
      <c r="AA24" s="258"/>
      <c r="AB24" s="207">
        <v>0</v>
      </c>
      <c r="AC24" s="208"/>
      <c r="AD24" s="17" t="s">
        <v>46</v>
      </c>
      <c r="AE24" s="208">
        <v>3</v>
      </c>
      <c r="AF24" s="209"/>
      <c r="AG24" s="207"/>
      <c r="AH24" s="208"/>
      <c r="AI24" s="17" t="s">
        <v>46</v>
      </c>
      <c r="AJ24" s="208"/>
      <c r="AK24" s="209"/>
      <c r="AL24" s="207">
        <v>3</v>
      </c>
      <c r="AM24" s="208"/>
      <c r="AN24" s="17" t="s">
        <v>46</v>
      </c>
      <c r="AO24" s="208">
        <v>4</v>
      </c>
      <c r="AP24" s="209"/>
      <c r="AQ24" s="207"/>
      <c r="AR24" s="208"/>
      <c r="AS24" s="17" t="s">
        <v>46</v>
      </c>
      <c r="AT24" s="208"/>
      <c r="AU24" s="209"/>
      <c r="AV24" s="243">
        <f>COUNTIF(H25:AU25,"○")</f>
        <v>1</v>
      </c>
      <c r="AW24" s="217"/>
      <c r="AX24" s="217"/>
      <c r="AY24" s="217"/>
      <c r="AZ24" s="217">
        <f>COUNTIF(H25:AU25,"△")</f>
        <v>0</v>
      </c>
      <c r="BA24" s="217"/>
      <c r="BB24" s="217"/>
      <c r="BC24" s="217"/>
      <c r="BD24" s="217">
        <f>COUNTIF(H25:AU25,"●")</f>
        <v>2</v>
      </c>
      <c r="BE24" s="217"/>
      <c r="BF24" s="217"/>
      <c r="BG24" s="217"/>
      <c r="BH24" s="235"/>
      <c r="BI24" s="236"/>
      <c r="BJ24" s="237"/>
      <c r="BK24" s="217">
        <f>SUM(R24,AG24,AB24,AL24,AQ24,M24,H24)</f>
        <v>5</v>
      </c>
      <c r="BL24" s="217"/>
      <c r="BM24" s="217"/>
      <c r="BN24" s="217"/>
      <c r="BO24" s="217">
        <f>SUM(U24,AJ24,AE24,AO24,AT24,P24,K24)</f>
        <v>8</v>
      </c>
      <c r="BP24" s="217"/>
      <c r="BQ24" s="217"/>
      <c r="BR24" s="217"/>
      <c r="BS24" s="217">
        <f>BK24-BO24</f>
        <v>-3</v>
      </c>
      <c r="BT24" s="217"/>
      <c r="BU24" s="217"/>
      <c r="BV24" s="217"/>
      <c r="BW24" s="222"/>
      <c r="BX24" s="223"/>
      <c r="BY24" s="224"/>
      <c r="CD24" s="210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</row>
    <row r="25" spans="1:102" ht="12.75" customHeight="1" thickBot="1">
      <c r="A25" s="247"/>
      <c r="B25" s="204"/>
      <c r="C25" s="205"/>
      <c r="D25" s="205"/>
      <c r="E25" s="205"/>
      <c r="F25" s="264"/>
      <c r="G25" s="212"/>
      <c r="H25" s="261" t="str">
        <f>IF(AND(CE15,CF15),IF(H24&gt;K24,"○",IF(H24=K24,"△","●")),"")</f>
        <v/>
      </c>
      <c r="I25" s="205"/>
      <c r="J25" s="205"/>
      <c r="K25" s="205"/>
      <c r="L25" s="205"/>
      <c r="M25" s="204" t="str">
        <f>IF(AND(CG15,CH15),IF(M24&gt;P24,"○",IF(M24=P24,"△","●")),"")</f>
        <v/>
      </c>
      <c r="N25" s="205"/>
      <c r="O25" s="205"/>
      <c r="P25" s="205"/>
      <c r="Q25" s="206"/>
      <c r="R25" s="204" t="s">
        <v>166</v>
      </c>
      <c r="S25" s="205"/>
      <c r="T25" s="205"/>
      <c r="U25" s="205"/>
      <c r="V25" s="206"/>
      <c r="W25" s="259"/>
      <c r="X25" s="259"/>
      <c r="Y25" s="259"/>
      <c r="Z25" s="259"/>
      <c r="AA25" s="260"/>
      <c r="AB25" s="204" t="str">
        <f>IF(AND(CM15,CN15),"",IF(AB24&gt;AE24,"○",IF(AB24=AE24,"△","●")))</f>
        <v>●</v>
      </c>
      <c r="AC25" s="205"/>
      <c r="AD25" s="205"/>
      <c r="AE25" s="205"/>
      <c r="AF25" s="206"/>
      <c r="AG25" s="204" t="str">
        <f>IF(AND(CO15,CP15),"",IF(AG24&gt;AJ24,"○",IF(AG24=AJ24,"△","●")))</f>
        <v/>
      </c>
      <c r="AH25" s="205"/>
      <c r="AI25" s="205"/>
      <c r="AJ25" s="205"/>
      <c r="AK25" s="206"/>
      <c r="AL25" s="204" t="str">
        <f>IF(AND(CQ15,CR15),"",IF(AL24&gt;AO24,"○",IF(AL24=AO24,"△","●")))</f>
        <v>●</v>
      </c>
      <c r="AM25" s="205"/>
      <c r="AN25" s="205"/>
      <c r="AO25" s="205"/>
      <c r="AP25" s="206"/>
      <c r="AQ25" s="204" t="str">
        <f>IF(AND(CS15,CT15),"",IF(AQ24&gt;AT24,"○",IF(AQ24=AT24,"△","●")))</f>
        <v/>
      </c>
      <c r="AR25" s="205"/>
      <c r="AS25" s="205"/>
      <c r="AT25" s="205"/>
      <c r="AU25" s="206"/>
      <c r="AV25" s="244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38"/>
      <c r="BI25" s="239"/>
      <c r="BJ25" s="240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22"/>
      <c r="BX25" s="223"/>
      <c r="BY25" s="224"/>
      <c r="CD25" s="210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</row>
    <row r="26" spans="1:102" ht="12.75" customHeight="1">
      <c r="A26" s="246">
        <v>5</v>
      </c>
      <c r="B26" s="262" t="s">
        <v>50</v>
      </c>
      <c r="C26" s="208"/>
      <c r="D26" s="208"/>
      <c r="E26" s="208"/>
      <c r="F26" s="263"/>
      <c r="G26" s="250" t="s">
        <v>45</v>
      </c>
      <c r="H26" s="208" t="str">
        <f>IF(CN9,"",AE12)</f>
        <v/>
      </c>
      <c r="I26" s="208"/>
      <c r="J26" s="17" t="s">
        <v>46</v>
      </c>
      <c r="K26" s="208" t="str">
        <f>IF(CM9,"",AB12)</f>
        <v/>
      </c>
      <c r="L26" s="208"/>
      <c r="M26" s="207">
        <f>IF(CN11,"",AE16)</f>
        <v>6</v>
      </c>
      <c r="N26" s="208"/>
      <c r="O26" s="17" t="s">
        <v>46</v>
      </c>
      <c r="P26" s="208">
        <f>IF(CM11,"",AB16)</f>
        <v>0</v>
      </c>
      <c r="Q26" s="209"/>
      <c r="R26" s="207" t="str">
        <f>IF(CN13,"",AE20)</f>
        <v/>
      </c>
      <c r="S26" s="208"/>
      <c r="T26" s="17" t="s">
        <v>46</v>
      </c>
      <c r="U26" s="208" t="str">
        <f>IF(CM13,"",AB20)</f>
        <v/>
      </c>
      <c r="V26" s="209"/>
      <c r="W26" s="253">
        <f>IF(CN15,"",AE24)</f>
        <v>3</v>
      </c>
      <c r="X26" s="249"/>
      <c r="Y26" s="18" t="s">
        <v>46</v>
      </c>
      <c r="Z26" s="249">
        <f>IF(CM15,"",AB20)</f>
        <v>0</v>
      </c>
      <c r="AA26" s="254"/>
      <c r="AB26" s="257"/>
      <c r="AC26" s="257"/>
      <c r="AD26" s="257"/>
      <c r="AE26" s="257"/>
      <c r="AF26" s="257"/>
      <c r="AG26" s="207">
        <v>4</v>
      </c>
      <c r="AH26" s="208"/>
      <c r="AI26" s="17" t="s">
        <v>46</v>
      </c>
      <c r="AJ26" s="208">
        <v>3</v>
      </c>
      <c r="AK26" s="209"/>
      <c r="AL26" s="207"/>
      <c r="AM26" s="208"/>
      <c r="AN26" s="17" t="s">
        <v>46</v>
      </c>
      <c r="AO26" s="208"/>
      <c r="AP26" s="209"/>
      <c r="AQ26" s="207"/>
      <c r="AR26" s="208"/>
      <c r="AS26" s="17" t="s">
        <v>46</v>
      </c>
      <c r="AT26" s="208"/>
      <c r="AU26" s="209"/>
      <c r="AV26" s="243">
        <f>COUNTIF(H27:AU27,"○")</f>
        <v>3</v>
      </c>
      <c r="AW26" s="217"/>
      <c r="AX26" s="215">
        <f>SUM(AV26:AW29)</f>
        <v>5</v>
      </c>
      <c r="AY26" s="215"/>
      <c r="AZ26" s="217">
        <f>COUNTIF(H27:AU27,"△")</f>
        <v>0</v>
      </c>
      <c r="BA26" s="217"/>
      <c r="BB26" s="215">
        <f>SUM(AZ26:BA29)</f>
        <v>0</v>
      </c>
      <c r="BC26" s="215"/>
      <c r="BD26" s="217">
        <f>COUNTIF(H27:AU27,"●")</f>
        <v>0</v>
      </c>
      <c r="BE26" s="217"/>
      <c r="BF26" s="215">
        <f>SUM(BD26:BE29)</f>
        <v>2</v>
      </c>
      <c r="BG26" s="215"/>
      <c r="BH26" s="232">
        <f>SUM(AX26*3,BB26)</f>
        <v>15</v>
      </c>
      <c r="BI26" s="233"/>
      <c r="BJ26" s="234"/>
      <c r="BK26" s="217">
        <f>SUM(R26,W26,AL26,AG26,AQ26,M26,H26)</f>
        <v>13</v>
      </c>
      <c r="BL26" s="217"/>
      <c r="BM26" s="215">
        <f>SUM(BK26:BL29)</f>
        <v>19</v>
      </c>
      <c r="BN26" s="215"/>
      <c r="BO26" s="217">
        <f>SUM(U26,Z26,AO26,AJ26,AT26,P26,K26)</f>
        <v>3</v>
      </c>
      <c r="BP26" s="217"/>
      <c r="BQ26" s="215">
        <f>SUM(BO26:BP29)</f>
        <v>10</v>
      </c>
      <c r="BR26" s="215"/>
      <c r="BS26" s="217">
        <f>BK26-BO26</f>
        <v>10</v>
      </c>
      <c r="BT26" s="217"/>
      <c r="BU26" s="215">
        <f>BM26-BQ26</f>
        <v>9</v>
      </c>
      <c r="BV26" s="215"/>
      <c r="BW26" s="219">
        <f>RANK(DA12,$DA$8:$DA$17)</f>
        <v>2</v>
      </c>
      <c r="BX26" s="220"/>
      <c r="BY26" s="221"/>
      <c r="CD26" s="210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02" ht="12.75" customHeight="1">
      <c r="A27" s="246"/>
      <c r="B27" s="207"/>
      <c r="C27" s="208"/>
      <c r="D27" s="208"/>
      <c r="E27" s="208"/>
      <c r="F27" s="263"/>
      <c r="G27" s="251"/>
      <c r="H27" s="228" t="str">
        <f>IF(AND(CE16,CF16),IF(H26&gt;K26,"○",IF(H26=K26,"△",IF(H26&lt;K26,"●"))),"")</f>
        <v/>
      </c>
      <c r="I27" s="229"/>
      <c r="J27" s="229"/>
      <c r="K27" s="229"/>
      <c r="L27" s="229"/>
      <c r="M27" s="230" t="s">
        <v>110</v>
      </c>
      <c r="N27" s="229"/>
      <c r="O27" s="229"/>
      <c r="P27" s="229"/>
      <c r="Q27" s="231"/>
      <c r="R27" s="230" t="str">
        <f>IF(AND(CI16,CJ16),IF(R26&gt;U26,"○",IF(R26=U26,"△",IF(R26&lt;U26,"●"))),"")</f>
        <v/>
      </c>
      <c r="S27" s="229"/>
      <c r="T27" s="229"/>
      <c r="U27" s="229"/>
      <c r="V27" s="231"/>
      <c r="W27" s="230" t="s">
        <v>76</v>
      </c>
      <c r="X27" s="229"/>
      <c r="Y27" s="229"/>
      <c r="Z27" s="229"/>
      <c r="AA27" s="231"/>
      <c r="AB27" s="257"/>
      <c r="AC27" s="257"/>
      <c r="AD27" s="257"/>
      <c r="AE27" s="257"/>
      <c r="AF27" s="257"/>
      <c r="AG27" s="230" t="str">
        <f>IF(AND(CO16,CP16),"",IF(AG26&gt;AJ26,"○",IF(AG26=AJ26,"△","●")))</f>
        <v>○</v>
      </c>
      <c r="AH27" s="229"/>
      <c r="AI27" s="229"/>
      <c r="AJ27" s="229"/>
      <c r="AK27" s="231"/>
      <c r="AL27" s="230" t="str">
        <f>IF(AND(CQ16,CR16),"",IF(AL26&gt;AO26,"○",IF(AL26=AO26,"△","●")))</f>
        <v/>
      </c>
      <c r="AM27" s="229"/>
      <c r="AN27" s="229"/>
      <c r="AO27" s="229"/>
      <c r="AP27" s="231"/>
      <c r="AQ27" s="230" t="str">
        <f>IF(AND(CS16,CT16),"",IF(AQ26&gt;AT26,"○",IF(AQ26=AT26,"△","●")))</f>
        <v/>
      </c>
      <c r="AR27" s="229"/>
      <c r="AS27" s="229"/>
      <c r="AT27" s="229"/>
      <c r="AU27" s="231"/>
      <c r="AV27" s="242"/>
      <c r="AW27" s="216"/>
      <c r="AX27" s="217"/>
      <c r="AY27" s="217"/>
      <c r="AZ27" s="216"/>
      <c r="BA27" s="216"/>
      <c r="BB27" s="217"/>
      <c r="BC27" s="217"/>
      <c r="BD27" s="216"/>
      <c r="BE27" s="216"/>
      <c r="BF27" s="217"/>
      <c r="BG27" s="217"/>
      <c r="BH27" s="235"/>
      <c r="BI27" s="236"/>
      <c r="BJ27" s="237"/>
      <c r="BK27" s="216"/>
      <c r="BL27" s="216"/>
      <c r="BM27" s="217"/>
      <c r="BN27" s="217"/>
      <c r="BO27" s="216"/>
      <c r="BP27" s="216"/>
      <c r="BQ27" s="217"/>
      <c r="BR27" s="217"/>
      <c r="BS27" s="216"/>
      <c r="BT27" s="216"/>
      <c r="BU27" s="217"/>
      <c r="BV27" s="217"/>
      <c r="BW27" s="222"/>
      <c r="BX27" s="223"/>
      <c r="BY27" s="224"/>
      <c r="CD27" s="210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1:102" ht="12.75" customHeight="1">
      <c r="A28" s="246"/>
      <c r="B28" s="207"/>
      <c r="C28" s="208"/>
      <c r="D28" s="208"/>
      <c r="E28" s="208"/>
      <c r="F28" s="263"/>
      <c r="G28" s="211" t="s">
        <v>48</v>
      </c>
      <c r="H28" s="213">
        <f>IF(CN8,"",AE10)</f>
        <v>0</v>
      </c>
      <c r="I28" s="214"/>
      <c r="J28" s="17" t="s">
        <v>46</v>
      </c>
      <c r="K28" s="214">
        <f>IF(CM8,"",AB10)</f>
        <v>3</v>
      </c>
      <c r="L28" s="214"/>
      <c r="M28" s="207" t="str">
        <f>IF(CN10,"",AE14)</f>
        <v/>
      </c>
      <c r="N28" s="208"/>
      <c r="O28" s="17" t="s">
        <v>46</v>
      </c>
      <c r="P28" s="208" t="str">
        <f>IF(CM10,"",AB14)</f>
        <v/>
      </c>
      <c r="Q28" s="209"/>
      <c r="R28" s="207">
        <f>IF(CN12,"",AE18)</f>
        <v>3</v>
      </c>
      <c r="S28" s="208"/>
      <c r="T28" s="17" t="s">
        <v>46</v>
      </c>
      <c r="U28" s="208">
        <f>IF(CM12,"",AB18)</f>
        <v>0</v>
      </c>
      <c r="V28" s="209"/>
      <c r="W28" s="207"/>
      <c r="X28" s="208"/>
      <c r="Y28" s="17" t="s">
        <v>46</v>
      </c>
      <c r="Z28" s="208"/>
      <c r="AA28" s="209"/>
      <c r="AB28" s="257"/>
      <c r="AC28" s="257"/>
      <c r="AD28" s="257"/>
      <c r="AE28" s="257"/>
      <c r="AF28" s="257"/>
      <c r="AG28" s="207"/>
      <c r="AH28" s="208"/>
      <c r="AI28" s="17" t="s">
        <v>46</v>
      </c>
      <c r="AJ28" s="208"/>
      <c r="AK28" s="209"/>
      <c r="AL28" s="207">
        <v>2</v>
      </c>
      <c r="AM28" s="208"/>
      <c r="AN28" s="17" t="s">
        <v>46</v>
      </c>
      <c r="AO28" s="208">
        <v>0</v>
      </c>
      <c r="AP28" s="209"/>
      <c r="AQ28" s="207">
        <v>1</v>
      </c>
      <c r="AR28" s="208"/>
      <c r="AS28" s="17" t="s">
        <v>46</v>
      </c>
      <c r="AT28" s="208">
        <v>4</v>
      </c>
      <c r="AU28" s="209"/>
      <c r="AV28" s="243">
        <f>COUNTIF(H29:AU29,"○")</f>
        <v>2</v>
      </c>
      <c r="AW28" s="217"/>
      <c r="AX28" s="217"/>
      <c r="AY28" s="217"/>
      <c r="AZ28" s="217">
        <f>COUNTIF(H29:AU29,"△")</f>
        <v>0</v>
      </c>
      <c r="BA28" s="217"/>
      <c r="BB28" s="217"/>
      <c r="BC28" s="217"/>
      <c r="BD28" s="217">
        <f>COUNTIF(H29:AU29,"●")</f>
        <v>2</v>
      </c>
      <c r="BE28" s="217"/>
      <c r="BF28" s="217"/>
      <c r="BG28" s="217"/>
      <c r="BH28" s="235"/>
      <c r="BI28" s="236"/>
      <c r="BJ28" s="237"/>
      <c r="BK28" s="217">
        <f>SUM(R28,W28,AL28,AG28,AQ28,M28,H28)</f>
        <v>6</v>
      </c>
      <c r="BL28" s="217"/>
      <c r="BM28" s="217"/>
      <c r="BN28" s="217"/>
      <c r="BO28" s="217">
        <f>SUM(U28,Z28,AO28,AJ28,AT28,P28,K28)</f>
        <v>7</v>
      </c>
      <c r="BP28" s="217"/>
      <c r="BQ28" s="217"/>
      <c r="BR28" s="217"/>
      <c r="BS28" s="217">
        <f>BK28-BO28</f>
        <v>-1</v>
      </c>
      <c r="BT28" s="217"/>
      <c r="BU28" s="217"/>
      <c r="BV28" s="217"/>
      <c r="BW28" s="222"/>
      <c r="BX28" s="223"/>
      <c r="BY28" s="224"/>
    </row>
    <row r="29" spans="1:102" ht="12.75" customHeight="1" thickBot="1">
      <c r="A29" s="246"/>
      <c r="B29" s="204"/>
      <c r="C29" s="205"/>
      <c r="D29" s="205"/>
      <c r="E29" s="205"/>
      <c r="F29" s="264"/>
      <c r="G29" s="212"/>
      <c r="H29" s="261" t="s">
        <v>154</v>
      </c>
      <c r="I29" s="205"/>
      <c r="J29" s="205"/>
      <c r="K29" s="205"/>
      <c r="L29" s="205"/>
      <c r="M29" s="204" t="str">
        <f>IF(AND(CG17,CH17),IF(M28&gt;P28,"○",IF(M28=P28,"△","●")),"")</f>
        <v/>
      </c>
      <c r="N29" s="205"/>
      <c r="O29" s="205"/>
      <c r="P29" s="205"/>
      <c r="Q29" s="206"/>
      <c r="R29" s="204" t="s">
        <v>103</v>
      </c>
      <c r="S29" s="205"/>
      <c r="T29" s="205"/>
      <c r="U29" s="205"/>
      <c r="V29" s="206"/>
      <c r="W29" s="204"/>
      <c r="X29" s="205"/>
      <c r="Y29" s="205"/>
      <c r="Z29" s="205"/>
      <c r="AA29" s="206"/>
      <c r="AB29" s="257"/>
      <c r="AC29" s="257"/>
      <c r="AD29" s="257"/>
      <c r="AE29" s="257"/>
      <c r="AF29" s="257"/>
      <c r="AG29" s="207" t="str">
        <f>IF(AND(CO17,CP17),"",IF(AG28&gt;AJ28,"○",IF(AG28=AJ28,"△","●")))</f>
        <v/>
      </c>
      <c r="AH29" s="208"/>
      <c r="AI29" s="208"/>
      <c r="AJ29" s="208"/>
      <c r="AK29" s="209"/>
      <c r="AL29" s="207" t="str">
        <f>IF(AND(CQ17,CR17),"",IF(AL28&gt;AO28,"○",IF(AL28=AO28,"△","●")))</f>
        <v>○</v>
      </c>
      <c r="AM29" s="208"/>
      <c r="AN29" s="208"/>
      <c r="AO29" s="208"/>
      <c r="AP29" s="209"/>
      <c r="AQ29" s="207" t="str">
        <f>IF(AND(CS17,CT17),"",IF(AQ28&gt;AT28,"○",IF(AQ28=AT28,"△","●")))</f>
        <v>●</v>
      </c>
      <c r="AR29" s="208"/>
      <c r="AS29" s="208"/>
      <c r="AT29" s="208"/>
      <c r="AU29" s="209"/>
      <c r="AV29" s="243"/>
      <c r="AW29" s="217"/>
      <c r="AX29" s="218"/>
      <c r="AY29" s="218"/>
      <c r="AZ29" s="217"/>
      <c r="BA29" s="217"/>
      <c r="BB29" s="218"/>
      <c r="BC29" s="218"/>
      <c r="BD29" s="217"/>
      <c r="BE29" s="217"/>
      <c r="BF29" s="218"/>
      <c r="BG29" s="218"/>
      <c r="BH29" s="238"/>
      <c r="BI29" s="239"/>
      <c r="BJ29" s="240"/>
      <c r="BK29" s="217"/>
      <c r="BL29" s="217"/>
      <c r="BM29" s="218"/>
      <c r="BN29" s="218"/>
      <c r="BO29" s="217"/>
      <c r="BP29" s="217"/>
      <c r="BQ29" s="218"/>
      <c r="BR29" s="218"/>
      <c r="BS29" s="217"/>
      <c r="BT29" s="217"/>
      <c r="BU29" s="218"/>
      <c r="BV29" s="218"/>
      <c r="BW29" s="222"/>
      <c r="BX29" s="223"/>
      <c r="BY29" s="224"/>
      <c r="CD29" s="21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2" ht="12.75" customHeight="1">
      <c r="A30" s="245">
        <v>6</v>
      </c>
      <c r="B30" s="248" t="s">
        <v>169</v>
      </c>
      <c r="C30" s="249"/>
      <c r="D30" s="249"/>
      <c r="E30" s="249"/>
      <c r="F30" s="249"/>
      <c r="G30" s="250" t="s">
        <v>45</v>
      </c>
      <c r="H30" s="252">
        <f>IF(CP9,"",AJ12)</f>
        <v>2</v>
      </c>
      <c r="I30" s="249"/>
      <c r="J30" s="18" t="s">
        <v>46</v>
      </c>
      <c r="K30" s="249">
        <f>IF(CO9,"",AG12)</f>
        <v>3</v>
      </c>
      <c r="L30" s="249"/>
      <c r="M30" s="253" t="str">
        <f>IF(CP11,"",AJ16)</f>
        <v/>
      </c>
      <c r="N30" s="249"/>
      <c r="O30" s="18" t="s">
        <v>46</v>
      </c>
      <c r="P30" s="249" t="str">
        <f>IF(CO11,"",AG16)</f>
        <v/>
      </c>
      <c r="Q30" s="254"/>
      <c r="R30" s="253">
        <f>IF(CP13,"",AJ20)</f>
        <v>1</v>
      </c>
      <c r="S30" s="249"/>
      <c r="T30" s="18" t="s">
        <v>46</v>
      </c>
      <c r="U30" s="249">
        <f>IF(CO13,"",AG20)</f>
        <v>2</v>
      </c>
      <c r="V30" s="254"/>
      <c r="W30" s="253" t="str">
        <f>IF(CP15,"",AJ24)</f>
        <v/>
      </c>
      <c r="X30" s="249"/>
      <c r="Y30" s="18" t="s">
        <v>46</v>
      </c>
      <c r="Z30" s="249" t="str">
        <f>IF(CO15,"",AG24)</f>
        <v/>
      </c>
      <c r="AA30" s="254"/>
      <c r="AB30" s="253" t="str">
        <f>IF(CP17,"",AJ28)</f>
        <v/>
      </c>
      <c r="AC30" s="249"/>
      <c r="AD30" s="18" t="s">
        <v>46</v>
      </c>
      <c r="AE30" s="249" t="str">
        <f>IF(CO17,"",AG28)</f>
        <v/>
      </c>
      <c r="AF30" s="254"/>
      <c r="AG30" s="255"/>
      <c r="AH30" s="255"/>
      <c r="AI30" s="255"/>
      <c r="AJ30" s="255"/>
      <c r="AK30" s="256"/>
      <c r="AL30" s="253"/>
      <c r="AM30" s="249"/>
      <c r="AN30" s="18" t="s">
        <v>46</v>
      </c>
      <c r="AO30" s="249"/>
      <c r="AP30" s="254"/>
      <c r="AQ30" s="253">
        <v>2</v>
      </c>
      <c r="AR30" s="249"/>
      <c r="AS30" s="18" t="s">
        <v>46</v>
      </c>
      <c r="AT30" s="249">
        <v>2</v>
      </c>
      <c r="AU30" s="254"/>
      <c r="AV30" s="241">
        <f>COUNTIF(H31:AU31,"○")</f>
        <v>0</v>
      </c>
      <c r="AW30" s="215"/>
      <c r="AX30" s="215">
        <f>SUM(AV30:AW33)</f>
        <v>1</v>
      </c>
      <c r="AY30" s="215"/>
      <c r="AZ30" s="215">
        <f>COUNTIF(H31:AU31,"△")</f>
        <v>1</v>
      </c>
      <c r="BA30" s="215"/>
      <c r="BB30" s="215">
        <f>SUM(AZ30:BA33)</f>
        <v>1</v>
      </c>
      <c r="BC30" s="215"/>
      <c r="BD30" s="215">
        <f>COUNTIF(H31:AU31,"●")</f>
        <v>2</v>
      </c>
      <c r="BE30" s="215"/>
      <c r="BF30" s="215">
        <f>SUM(BD30:BE33)</f>
        <v>3</v>
      </c>
      <c r="BG30" s="215"/>
      <c r="BH30" s="232">
        <f>SUM(AX30*3,BB30)</f>
        <v>4</v>
      </c>
      <c r="BI30" s="233"/>
      <c r="BJ30" s="234"/>
      <c r="BK30" s="215">
        <f>SUM(R30,W30,AB30,AQ30,AL30,M30,H30)</f>
        <v>5</v>
      </c>
      <c r="BL30" s="215"/>
      <c r="BM30" s="215">
        <f>SUM(BK30:BL33)</f>
        <v>10</v>
      </c>
      <c r="BN30" s="215"/>
      <c r="BO30" s="215">
        <f>SUM(U30,Z30,AE30,AT30,AO30,P30,K30)</f>
        <v>7</v>
      </c>
      <c r="BP30" s="215"/>
      <c r="BQ30" s="215">
        <f>SUM(BO30:BP33)</f>
        <v>11</v>
      </c>
      <c r="BR30" s="215"/>
      <c r="BS30" s="215">
        <f>BK30-BO30</f>
        <v>-2</v>
      </c>
      <c r="BT30" s="215"/>
      <c r="BU30" s="215">
        <f>BM30-BQ30</f>
        <v>-1</v>
      </c>
      <c r="BV30" s="215"/>
      <c r="BW30" s="219">
        <f>RANK(DA13,$DA$8:$DA$17)</f>
        <v>5</v>
      </c>
      <c r="BX30" s="220"/>
      <c r="BY30" s="221"/>
      <c r="CD30" s="210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2" ht="12.75" customHeight="1">
      <c r="A31" s="246"/>
      <c r="B31" s="207"/>
      <c r="C31" s="208"/>
      <c r="D31" s="208"/>
      <c r="E31" s="208"/>
      <c r="F31" s="208"/>
      <c r="G31" s="251"/>
      <c r="H31" s="228" t="s">
        <v>109</v>
      </c>
      <c r="I31" s="229"/>
      <c r="J31" s="229"/>
      <c r="K31" s="229"/>
      <c r="L31" s="229"/>
      <c r="M31" s="230" t="str">
        <f>IF(AND(CG18,CH18),IF(M30&gt;P30,"○",IF(M30=P30,"△",IF(M30&lt;P30,"●"))),"")</f>
        <v/>
      </c>
      <c r="N31" s="229"/>
      <c r="O31" s="229"/>
      <c r="P31" s="229"/>
      <c r="Q31" s="231"/>
      <c r="R31" s="230" t="s">
        <v>75</v>
      </c>
      <c r="S31" s="229"/>
      <c r="T31" s="229"/>
      <c r="U31" s="229"/>
      <c r="V31" s="231"/>
      <c r="W31" s="230" t="str">
        <f>IF(AND(CK18,CL18),IF(W30&gt;Z30,"○",IF(W30=Z30,"△",IF(W30&lt;Z30,"●"))),"")</f>
        <v/>
      </c>
      <c r="X31" s="229"/>
      <c r="Y31" s="229"/>
      <c r="Z31" s="229"/>
      <c r="AA31" s="231"/>
      <c r="AB31" s="230" t="str">
        <f>IF(AND(CM18,CN18),IF(AB30&gt;AE30,"○",IF(AB30=AE30,"△",IF(AB30&lt;AE30,"●"))),"")</f>
        <v/>
      </c>
      <c r="AC31" s="229"/>
      <c r="AD31" s="229"/>
      <c r="AE31" s="229"/>
      <c r="AF31" s="231"/>
      <c r="AG31" s="257"/>
      <c r="AH31" s="257"/>
      <c r="AI31" s="257"/>
      <c r="AJ31" s="257"/>
      <c r="AK31" s="258"/>
      <c r="AL31" s="230" t="str">
        <f>IF(AND(CQ18,CR18),"",IF(AL30&gt;AO30,"○",IF(AL30=AO30,"△","●")))</f>
        <v/>
      </c>
      <c r="AM31" s="229"/>
      <c r="AN31" s="229"/>
      <c r="AO31" s="229"/>
      <c r="AP31" s="231"/>
      <c r="AQ31" s="230" t="str">
        <f>IF(AND(CS18,CT18),"",IF(AQ30&gt;AT30,"○",IF(AQ30=AT30,"△","●")))</f>
        <v>△</v>
      </c>
      <c r="AR31" s="229"/>
      <c r="AS31" s="229"/>
      <c r="AT31" s="229"/>
      <c r="AU31" s="231"/>
      <c r="AV31" s="242"/>
      <c r="AW31" s="216"/>
      <c r="AX31" s="217"/>
      <c r="AY31" s="217"/>
      <c r="AZ31" s="216"/>
      <c r="BA31" s="216"/>
      <c r="BB31" s="217"/>
      <c r="BC31" s="217"/>
      <c r="BD31" s="216"/>
      <c r="BE31" s="216"/>
      <c r="BF31" s="217"/>
      <c r="BG31" s="217"/>
      <c r="BH31" s="235"/>
      <c r="BI31" s="236"/>
      <c r="BJ31" s="237"/>
      <c r="BK31" s="216"/>
      <c r="BL31" s="216"/>
      <c r="BM31" s="217"/>
      <c r="BN31" s="217"/>
      <c r="BO31" s="216"/>
      <c r="BP31" s="216"/>
      <c r="BQ31" s="217"/>
      <c r="BR31" s="217"/>
      <c r="BS31" s="216"/>
      <c r="BT31" s="216"/>
      <c r="BU31" s="217"/>
      <c r="BV31" s="217"/>
      <c r="BW31" s="222"/>
      <c r="BX31" s="223"/>
      <c r="BY31" s="224"/>
      <c r="CD31" s="210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2" ht="12.75" customHeight="1">
      <c r="A32" s="246"/>
      <c r="B32" s="207"/>
      <c r="C32" s="208"/>
      <c r="D32" s="208"/>
      <c r="E32" s="208"/>
      <c r="F32" s="208"/>
      <c r="G32" s="211" t="s">
        <v>48</v>
      </c>
      <c r="H32" s="213" t="str">
        <f>IF(CP8,"",AJ10)</f>
        <v/>
      </c>
      <c r="I32" s="214"/>
      <c r="J32" s="17" t="s">
        <v>46</v>
      </c>
      <c r="K32" s="214" t="str">
        <f>IF(CO8,"",AG10)</f>
        <v/>
      </c>
      <c r="L32" s="214"/>
      <c r="M32" s="207" t="str">
        <f>IF(CP10,"",AJ14)</f>
        <v/>
      </c>
      <c r="N32" s="208"/>
      <c r="O32" s="17" t="s">
        <v>46</v>
      </c>
      <c r="P32" s="208" t="str">
        <f>IF(CO10,"",AG14)</f>
        <v/>
      </c>
      <c r="Q32" s="209"/>
      <c r="R32" s="207" t="str">
        <f>IF(CP12,"",AJ18)</f>
        <v/>
      </c>
      <c r="S32" s="208"/>
      <c r="T32" s="17" t="s">
        <v>46</v>
      </c>
      <c r="U32" s="208" t="str">
        <f>IF(CO12,"",AG18)</f>
        <v/>
      </c>
      <c r="V32" s="209"/>
      <c r="W32" s="207">
        <f>IF(CP14,"",AJ22)</f>
        <v>2</v>
      </c>
      <c r="X32" s="208"/>
      <c r="Y32" s="17" t="s">
        <v>46</v>
      </c>
      <c r="Z32" s="208">
        <f>IF(CO14,"",AG22)</f>
        <v>0</v>
      </c>
      <c r="AA32" s="209"/>
      <c r="AB32" s="207">
        <f>IF(CP16,"",AJ26)</f>
        <v>3</v>
      </c>
      <c r="AC32" s="208"/>
      <c r="AD32" s="17" t="s">
        <v>46</v>
      </c>
      <c r="AE32" s="208">
        <f>IF(CO16,"",AG26)</f>
        <v>4</v>
      </c>
      <c r="AF32" s="209"/>
      <c r="AG32" s="257"/>
      <c r="AH32" s="257"/>
      <c r="AI32" s="257"/>
      <c r="AJ32" s="257"/>
      <c r="AK32" s="258"/>
      <c r="AL32" s="207"/>
      <c r="AM32" s="208"/>
      <c r="AN32" s="17" t="s">
        <v>46</v>
      </c>
      <c r="AO32" s="208"/>
      <c r="AP32" s="209"/>
      <c r="AQ32" s="207"/>
      <c r="AR32" s="208"/>
      <c r="AS32" s="17" t="s">
        <v>46</v>
      </c>
      <c r="AT32" s="208"/>
      <c r="AU32" s="209"/>
      <c r="AV32" s="243">
        <f>COUNTIF(H33:AU33,"○")</f>
        <v>1</v>
      </c>
      <c r="AW32" s="217"/>
      <c r="AX32" s="217"/>
      <c r="AY32" s="217"/>
      <c r="AZ32" s="217">
        <f>COUNTIF(H33:AU33,"△")</f>
        <v>0</v>
      </c>
      <c r="BA32" s="217"/>
      <c r="BB32" s="217"/>
      <c r="BC32" s="217"/>
      <c r="BD32" s="217">
        <f>COUNTIF(H33:AU33,"●")</f>
        <v>1</v>
      </c>
      <c r="BE32" s="217"/>
      <c r="BF32" s="217"/>
      <c r="BG32" s="217"/>
      <c r="BH32" s="235"/>
      <c r="BI32" s="236"/>
      <c r="BJ32" s="237"/>
      <c r="BK32" s="217">
        <f>SUM(R32,W32,AB32,AQ32,AL32,M32,H32)</f>
        <v>5</v>
      </c>
      <c r="BL32" s="217"/>
      <c r="BM32" s="217"/>
      <c r="BN32" s="217"/>
      <c r="BO32" s="217">
        <f>SUM(U32,Z32,AE32,AT32,AO32,P32,K32)</f>
        <v>4</v>
      </c>
      <c r="BP32" s="217"/>
      <c r="BQ32" s="217"/>
      <c r="BR32" s="217"/>
      <c r="BS32" s="217">
        <f>BK32-BO32</f>
        <v>1</v>
      </c>
      <c r="BT32" s="217"/>
      <c r="BU32" s="217"/>
      <c r="BV32" s="217"/>
      <c r="BW32" s="222"/>
      <c r="BX32" s="223"/>
      <c r="BY32" s="224"/>
      <c r="CD32" s="210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ht="12.75" customHeight="1" thickBot="1">
      <c r="A33" s="247"/>
      <c r="B33" s="204"/>
      <c r="C33" s="205"/>
      <c r="D33" s="205"/>
      <c r="E33" s="205"/>
      <c r="F33" s="205"/>
      <c r="G33" s="212"/>
      <c r="H33" s="261" t="str">
        <f>IF(AND(CE19,CF19),IF(H32&gt;K32,"○",IF(H32=K32,"△","●")),"")</f>
        <v/>
      </c>
      <c r="I33" s="205"/>
      <c r="J33" s="205"/>
      <c r="K33" s="205"/>
      <c r="L33" s="205"/>
      <c r="M33" s="204" t="str">
        <f>IF(AND(CG19,CH19),IF(M32&gt;P32,"○",IF(M32=P32,"△","●")),"")</f>
        <v/>
      </c>
      <c r="N33" s="205"/>
      <c r="O33" s="205"/>
      <c r="P33" s="205"/>
      <c r="Q33" s="206"/>
      <c r="R33" s="204" t="str">
        <f>IF(AND(CI19,CJ19),IF(R32&gt;U32,"○",IF(R32=U32,"△","●")),"")</f>
        <v/>
      </c>
      <c r="S33" s="205"/>
      <c r="T33" s="205"/>
      <c r="U33" s="205"/>
      <c r="V33" s="206"/>
      <c r="W33" s="204" t="s">
        <v>104</v>
      </c>
      <c r="X33" s="205"/>
      <c r="Y33" s="205"/>
      <c r="Z33" s="205"/>
      <c r="AA33" s="206"/>
      <c r="AB33" s="204" t="s">
        <v>155</v>
      </c>
      <c r="AC33" s="205"/>
      <c r="AD33" s="205"/>
      <c r="AE33" s="205"/>
      <c r="AF33" s="206"/>
      <c r="AG33" s="259"/>
      <c r="AH33" s="259"/>
      <c r="AI33" s="259"/>
      <c r="AJ33" s="259"/>
      <c r="AK33" s="260"/>
      <c r="AL33" s="204" t="str">
        <f>IF(AND(CQ19,CR19),"",IF(AL32&gt;AO32,"○",IF(AL32=AO32,"△","●")))</f>
        <v/>
      </c>
      <c r="AM33" s="205"/>
      <c r="AN33" s="205"/>
      <c r="AO33" s="205"/>
      <c r="AP33" s="206"/>
      <c r="AQ33" s="204" t="str">
        <f>IF(AND(CS19,CT19),"",IF(AQ32&gt;AT32,"○",IF(AQ32=AT32,"△","●")))</f>
        <v/>
      </c>
      <c r="AR33" s="205"/>
      <c r="AS33" s="205"/>
      <c r="AT33" s="205"/>
      <c r="AU33" s="206"/>
      <c r="AV33" s="244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38"/>
      <c r="BI33" s="239"/>
      <c r="BJ33" s="240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22"/>
      <c r="BX33" s="223"/>
      <c r="BY33" s="224"/>
      <c r="CD33" s="210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ht="12.75" customHeight="1">
      <c r="A34" s="246">
        <v>7</v>
      </c>
      <c r="B34" s="248" t="s">
        <v>16</v>
      </c>
      <c r="C34" s="249"/>
      <c r="D34" s="249"/>
      <c r="E34" s="249"/>
      <c r="F34" s="249"/>
      <c r="G34" s="250" t="s">
        <v>45</v>
      </c>
      <c r="H34" s="208" t="str">
        <f>IF(CR9,"",AO12)</f>
        <v/>
      </c>
      <c r="I34" s="208"/>
      <c r="J34" s="17" t="s">
        <v>46</v>
      </c>
      <c r="K34" s="208" t="str">
        <f>IF(CQ9,"",AL12)</f>
        <v/>
      </c>
      <c r="L34" s="208"/>
      <c r="M34" s="207">
        <f>IF(CR11,"",AO16)</f>
        <v>2</v>
      </c>
      <c r="N34" s="208"/>
      <c r="O34" s="17" t="s">
        <v>46</v>
      </c>
      <c r="P34" s="208">
        <f>IF(CQ11,"",AQ16)</f>
        <v>0</v>
      </c>
      <c r="Q34" s="209"/>
      <c r="R34" s="207" t="str">
        <f>IF(CR13,"",AO20)</f>
        <v/>
      </c>
      <c r="S34" s="208"/>
      <c r="T34" s="17" t="s">
        <v>46</v>
      </c>
      <c r="U34" s="208" t="str">
        <f>IF(CQ13,"",AL20)</f>
        <v/>
      </c>
      <c r="V34" s="209"/>
      <c r="W34" s="207">
        <f>IF(CR15,"",AO24)</f>
        <v>4</v>
      </c>
      <c r="X34" s="208"/>
      <c r="Y34" s="17" t="s">
        <v>46</v>
      </c>
      <c r="Z34" s="208">
        <f>IF(CQ15,"",AL24)</f>
        <v>3</v>
      </c>
      <c r="AA34" s="209"/>
      <c r="AB34" s="207">
        <f>IF(CR17,"",AO28)</f>
        <v>0</v>
      </c>
      <c r="AC34" s="208"/>
      <c r="AD34" s="17" t="s">
        <v>46</v>
      </c>
      <c r="AE34" s="208">
        <f>IF(CQ17,"",AL28)</f>
        <v>2</v>
      </c>
      <c r="AF34" s="209"/>
      <c r="AG34" s="253" t="str">
        <f>IF(CR19,"",AO32)</f>
        <v/>
      </c>
      <c r="AH34" s="249"/>
      <c r="AI34" s="18" t="s">
        <v>46</v>
      </c>
      <c r="AJ34" s="249" t="str">
        <f>IF(CQ19,"",AL32)</f>
        <v/>
      </c>
      <c r="AK34" s="254"/>
      <c r="AL34" s="257"/>
      <c r="AM34" s="257"/>
      <c r="AN34" s="257"/>
      <c r="AO34" s="257"/>
      <c r="AP34" s="257"/>
      <c r="AQ34" s="207"/>
      <c r="AR34" s="208"/>
      <c r="AS34" s="17" t="s">
        <v>46</v>
      </c>
      <c r="AT34" s="208"/>
      <c r="AU34" s="209"/>
      <c r="AV34" s="241">
        <f>COUNTIF(H35:AU35,"○")</f>
        <v>2</v>
      </c>
      <c r="AW34" s="215"/>
      <c r="AX34" s="215">
        <f>SUM(AV34:AW37)</f>
        <v>3</v>
      </c>
      <c r="AY34" s="215"/>
      <c r="AZ34" s="215">
        <f>COUNTIF(H35:AU35,"△")</f>
        <v>0</v>
      </c>
      <c r="BA34" s="215"/>
      <c r="BB34" s="215">
        <f>SUM(AZ34:BA37)</f>
        <v>0</v>
      </c>
      <c r="BC34" s="215"/>
      <c r="BD34" s="215">
        <f>COUNTIF(H35:AU35,"●")</f>
        <v>1</v>
      </c>
      <c r="BE34" s="215"/>
      <c r="BF34" s="215">
        <f>SUM(BD34:BE37)</f>
        <v>3</v>
      </c>
      <c r="BG34" s="215"/>
      <c r="BH34" s="232">
        <f>SUM(AX34*3,BB34)</f>
        <v>9</v>
      </c>
      <c r="BI34" s="233"/>
      <c r="BJ34" s="234"/>
      <c r="BK34" s="215">
        <f>SUM(R34,W34,AB34,AG34,AQ34,M34,H34)</f>
        <v>6</v>
      </c>
      <c r="BL34" s="215"/>
      <c r="BM34" s="215">
        <f>SUM(BK34:BL37)</f>
        <v>7</v>
      </c>
      <c r="BN34" s="215"/>
      <c r="BO34" s="215">
        <f>SUM(U34,Z34,AE34,AJ34,AT34,P34,K34)</f>
        <v>5</v>
      </c>
      <c r="BP34" s="215"/>
      <c r="BQ34" s="215">
        <f>SUM(BO34:BP37)</f>
        <v>13</v>
      </c>
      <c r="BR34" s="215"/>
      <c r="BS34" s="215">
        <f>BK34-BO34</f>
        <v>1</v>
      </c>
      <c r="BT34" s="215"/>
      <c r="BU34" s="215">
        <f>BM34-BQ34</f>
        <v>-6</v>
      </c>
      <c r="BV34" s="215"/>
      <c r="BW34" s="219">
        <f>RANK(DA14,$DA$8:$DA$17)</f>
        <v>4</v>
      </c>
      <c r="BX34" s="220"/>
      <c r="BY34" s="221"/>
      <c r="CD34" s="210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ht="12.75" customHeight="1">
      <c r="A35" s="246"/>
      <c r="B35" s="207"/>
      <c r="C35" s="208"/>
      <c r="D35" s="208"/>
      <c r="E35" s="208"/>
      <c r="F35" s="208"/>
      <c r="G35" s="251"/>
      <c r="H35" s="228" t="str">
        <f>IF(AND(CE20,CF20),IF(H34&gt;K34,"○",IF(H34=K34,"△",IF(H34&lt;K34,"●"))),"")</f>
        <v/>
      </c>
      <c r="I35" s="229"/>
      <c r="J35" s="229"/>
      <c r="K35" s="229"/>
      <c r="L35" s="229"/>
      <c r="M35" s="230" t="s">
        <v>74</v>
      </c>
      <c r="N35" s="229"/>
      <c r="O35" s="229"/>
      <c r="P35" s="229"/>
      <c r="Q35" s="231"/>
      <c r="R35" s="230" t="str">
        <f>IF(AND(CI20,CJ20),IF(R34&gt;U34,"○",IF(R34=U34,"△",IF(R34&lt;U34,"●"))),"")</f>
        <v/>
      </c>
      <c r="S35" s="229"/>
      <c r="T35" s="229"/>
      <c r="U35" s="229"/>
      <c r="V35" s="231"/>
      <c r="W35" s="230" t="s">
        <v>110</v>
      </c>
      <c r="X35" s="229"/>
      <c r="Y35" s="229"/>
      <c r="Z35" s="229"/>
      <c r="AA35" s="231"/>
      <c r="AB35" s="230" t="s">
        <v>162</v>
      </c>
      <c r="AC35" s="229"/>
      <c r="AD35" s="229"/>
      <c r="AE35" s="229"/>
      <c r="AF35" s="231"/>
      <c r="AG35" s="230" t="str">
        <f>IF(AND(CO20,CP20),IF(AG34&gt;AJ34,"○",IF(AG34=AJ34,"△",IF(AG34&lt;AJ34,"●"))),"")</f>
        <v/>
      </c>
      <c r="AH35" s="229"/>
      <c r="AI35" s="229"/>
      <c r="AJ35" s="229"/>
      <c r="AK35" s="231"/>
      <c r="AL35" s="257"/>
      <c r="AM35" s="257"/>
      <c r="AN35" s="257"/>
      <c r="AO35" s="257"/>
      <c r="AP35" s="257"/>
      <c r="AQ35" s="230" t="str">
        <f>IF(AND(CS20,CT20),"",IF(AQ34&gt;AT34,"○",IF(AQ34=AT34,"△","●")))</f>
        <v/>
      </c>
      <c r="AR35" s="229"/>
      <c r="AS35" s="229"/>
      <c r="AT35" s="229"/>
      <c r="AU35" s="231"/>
      <c r="AV35" s="242"/>
      <c r="AW35" s="216"/>
      <c r="AX35" s="217"/>
      <c r="AY35" s="217"/>
      <c r="AZ35" s="216"/>
      <c r="BA35" s="216"/>
      <c r="BB35" s="217"/>
      <c r="BC35" s="217"/>
      <c r="BD35" s="216"/>
      <c r="BE35" s="216"/>
      <c r="BF35" s="217"/>
      <c r="BG35" s="217"/>
      <c r="BH35" s="235"/>
      <c r="BI35" s="236"/>
      <c r="BJ35" s="237"/>
      <c r="BK35" s="216"/>
      <c r="BL35" s="216"/>
      <c r="BM35" s="217"/>
      <c r="BN35" s="217"/>
      <c r="BO35" s="216"/>
      <c r="BP35" s="216"/>
      <c r="BQ35" s="217"/>
      <c r="BR35" s="217"/>
      <c r="BS35" s="216"/>
      <c r="BT35" s="216"/>
      <c r="BU35" s="217"/>
      <c r="BV35" s="217"/>
      <c r="BW35" s="222"/>
      <c r="BX35" s="223"/>
      <c r="BY35" s="224"/>
      <c r="CD35" s="210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ht="12.75" customHeight="1">
      <c r="A36" s="246"/>
      <c r="B36" s="207"/>
      <c r="C36" s="208"/>
      <c r="D36" s="208"/>
      <c r="E36" s="208"/>
      <c r="F36" s="208"/>
      <c r="G36" s="211" t="s">
        <v>48</v>
      </c>
      <c r="H36" s="213">
        <f>IF(CR8,"",AO10)</f>
        <v>0</v>
      </c>
      <c r="I36" s="214"/>
      <c r="J36" s="17" t="s">
        <v>46</v>
      </c>
      <c r="K36" s="214">
        <f>IF(CQ8,"",AL10)</f>
        <v>5</v>
      </c>
      <c r="L36" s="214"/>
      <c r="M36" s="207" t="str">
        <f>IF(CR10,"",AO14)</f>
        <v/>
      </c>
      <c r="N36" s="208"/>
      <c r="O36" s="17" t="s">
        <v>46</v>
      </c>
      <c r="P36" s="208" t="str">
        <f>IF(CQ10,"",AL14)</f>
        <v/>
      </c>
      <c r="Q36" s="209"/>
      <c r="R36" s="207">
        <f>IF(CR12,"",AO18)</f>
        <v>1</v>
      </c>
      <c r="S36" s="208"/>
      <c r="T36" s="17" t="s">
        <v>46</v>
      </c>
      <c r="U36" s="208">
        <f>IF(CQ12,"",AL18)</f>
        <v>0</v>
      </c>
      <c r="V36" s="209"/>
      <c r="W36" s="207"/>
      <c r="X36" s="208"/>
      <c r="Y36" s="17" t="s">
        <v>46</v>
      </c>
      <c r="Z36" s="208"/>
      <c r="AA36" s="209"/>
      <c r="AB36" s="207" t="str">
        <f>IF(CR16,"",AO26)</f>
        <v/>
      </c>
      <c r="AC36" s="208"/>
      <c r="AD36" s="17" t="s">
        <v>46</v>
      </c>
      <c r="AE36" s="208" t="str">
        <f>IF(CQ16,"",AL26)</f>
        <v/>
      </c>
      <c r="AF36" s="209"/>
      <c r="AG36" s="207"/>
      <c r="AH36" s="208"/>
      <c r="AI36" s="17" t="s">
        <v>46</v>
      </c>
      <c r="AJ36" s="208"/>
      <c r="AK36" s="209"/>
      <c r="AL36" s="257"/>
      <c r="AM36" s="257"/>
      <c r="AN36" s="257"/>
      <c r="AO36" s="257"/>
      <c r="AP36" s="257"/>
      <c r="AQ36" s="207">
        <v>0</v>
      </c>
      <c r="AR36" s="208"/>
      <c r="AS36" s="17" t="s">
        <v>46</v>
      </c>
      <c r="AT36" s="208">
        <v>3</v>
      </c>
      <c r="AU36" s="209"/>
      <c r="AV36" s="243">
        <f>COUNTIF(H37:AU37,"○")</f>
        <v>1</v>
      </c>
      <c r="AW36" s="217"/>
      <c r="AX36" s="217"/>
      <c r="AY36" s="217"/>
      <c r="AZ36" s="217">
        <f>COUNTIF(H37:AU37,"△")</f>
        <v>0</v>
      </c>
      <c r="BA36" s="217"/>
      <c r="BB36" s="217"/>
      <c r="BC36" s="217"/>
      <c r="BD36" s="217">
        <f>COUNTIF(H37:AU37,"●")</f>
        <v>2</v>
      </c>
      <c r="BE36" s="217"/>
      <c r="BF36" s="217"/>
      <c r="BG36" s="217"/>
      <c r="BH36" s="235"/>
      <c r="BI36" s="236"/>
      <c r="BJ36" s="237"/>
      <c r="BK36" s="217">
        <f>SUM(R36,W36,AB36,AG36,AQ36,M36,H36)</f>
        <v>1</v>
      </c>
      <c r="BL36" s="217"/>
      <c r="BM36" s="217"/>
      <c r="BN36" s="217"/>
      <c r="BO36" s="217">
        <f>SUM(U36,Z36,AE36,AJ36,AT36,P36,K36)</f>
        <v>8</v>
      </c>
      <c r="BP36" s="217"/>
      <c r="BQ36" s="217"/>
      <c r="BR36" s="217"/>
      <c r="BS36" s="217">
        <f>BK36-BO36</f>
        <v>-7</v>
      </c>
      <c r="BT36" s="217"/>
      <c r="BU36" s="217"/>
      <c r="BV36" s="217"/>
      <c r="BW36" s="222"/>
      <c r="BX36" s="223"/>
      <c r="BY36" s="224"/>
      <c r="CD36" s="210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ht="12.75" customHeight="1" thickBot="1">
      <c r="A37" s="246"/>
      <c r="B37" s="204"/>
      <c r="C37" s="205"/>
      <c r="D37" s="205"/>
      <c r="E37" s="205"/>
      <c r="F37" s="205"/>
      <c r="G37" s="212"/>
      <c r="H37" s="204" t="s">
        <v>124</v>
      </c>
      <c r="I37" s="205"/>
      <c r="J37" s="205"/>
      <c r="K37" s="205"/>
      <c r="L37" s="206"/>
      <c r="M37" s="204" t="str">
        <f>IF(AND(CG21,CH21),IF(M36&gt;P36,"○",IF(M36=P36,"△","●")),"")</f>
        <v/>
      </c>
      <c r="N37" s="205"/>
      <c r="O37" s="205"/>
      <c r="P37" s="205"/>
      <c r="Q37" s="206"/>
      <c r="R37" s="204" t="s">
        <v>113</v>
      </c>
      <c r="S37" s="205"/>
      <c r="T37" s="205"/>
      <c r="U37" s="205"/>
      <c r="V37" s="206"/>
      <c r="W37" s="204"/>
      <c r="X37" s="205"/>
      <c r="Y37" s="205"/>
      <c r="Z37" s="205"/>
      <c r="AA37" s="206"/>
      <c r="AB37" s="204" t="str">
        <f>IF(AND(CM21,CN21),IF(AB36&gt;AE36,"○",IF(AB36=AE36,"△","●")),"")</f>
        <v/>
      </c>
      <c r="AC37" s="205"/>
      <c r="AD37" s="205"/>
      <c r="AE37" s="205"/>
      <c r="AF37" s="206"/>
      <c r="AG37" s="204"/>
      <c r="AH37" s="205"/>
      <c r="AI37" s="205"/>
      <c r="AJ37" s="205"/>
      <c r="AK37" s="206"/>
      <c r="AL37" s="257"/>
      <c r="AM37" s="257"/>
      <c r="AN37" s="257"/>
      <c r="AO37" s="257"/>
      <c r="AP37" s="257"/>
      <c r="AQ37" s="207" t="str">
        <f>IF(AND(CS21,CT21),"",IF(AQ36&gt;AT36,"○",IF(AQ36=AT36,"△","●")))</f>
        <v>●</v>
      </c>
      <c r="AR37" s="208"/>
      <c r="AS37" s="208"/>
      <c r="AT37" s="208"/>
      <c r="AU37" s="209"/>
      <c r="AV37" s="244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38"/>
      <c r="BI37" s="239"/>
      <c r="BJ37" s="240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22"/>
      <c r="BX37" s="223"/>
      <c r="BY37" s="224"/>
      <c r="CD37" s="210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ht="12.75" customHeight="1">
      <c r="A38" s="245">
        <v>8</v>
      </c>
      <c r="B38" s="248" t="s">
        <v>18</v>
      </c>
      <c r="C38" s="249"/>
      <c r="D38" s="249"/>
      <c r="E38" s="249"/>
      <c r="F38" s="249"/>
      <c r="G38" s="250" t="s">
        <v>45</v>
      </c>
      <c r="H38" s="252">
        <f>IF(CT9,"",AT12)</f>
        <v>0</v>
      </c>
      <c r="I38" s="249"/>
      <c r="J38" s="18" t="s">
        <v>46</v>
      </c>
      <c r="K38" s="249">
        <f>IF(CS9,"",AQ12)</f>
        <v>1</v>
      </c>
      <c r="L38" s="249"/>
      <c r="M38" s="253" t="str">
        <f>IF(CT11,"",AT16)</f>
        <v/>
      </c>
      <c r="N38" s="249"/>
      <c r="O38" s="18" t="s">
        <v>46</v>
      </c>
      <c r="P38" s="249" t="str">
        <f>IF(CS11,"",AQ16)</f>
        <v/>
      </c>
      <c r="Q38" s="254"/>
      <c r="R38" s="253">
        <f>IF(CT13,"",AT20)</f>
        <v>4</v>
      </c>
      <c r="S38" s="249"/>
      <c r="T38" s="18" t="s">
        <v>46</v>
      </c>
      <c r="U38" s="249">
        <f>IF(CS13,"",AQ20)</f>
        <v>0</v>
      </c>
      <c r="V38" s="254"/>
      <c r="W38" s="253" t="str">
        <f>IF(CT15,"",AT24)</f>
        <v/>
      </c>
      <c r="X38" s="249"/>
      <c r="Y38" s="18" t="s">
        <v>46</v>
      </c>
      <c r="Z38" s="249" t="str">
        <f>IF(CS15,"",AQ24)</f>
        <v/>
      </c>
      <c r="AA38" s="254"/>
      <c r="AB38" s="253">
        <f>IF(CT17,"",AT28)</f>
        <v>4</v>
      </c>
      <c r="AC38" s="249"/>
      <c r="AD38" s="18" t="s">
        <v>46</v>
      </c>
      <c r="AE38" s="249">
        <f>IF(CS17,"",AQ28)</f>
        <v>1</v>
      </c>
      <c r="AF38" s="254"/>
      <c r="AG38" s="253" t="str">
        <f>IF(CT19,"",AT32)</f>
        <v/>
      </c>
      <c r="AH38" s="249"/>
      <c r="AI38" s="18" t="s">
        <v>46</v>
      </c>
      <c r="AJ38" s="249" t="str">
        <f>IF(CS19,"",AQ32)</f>
        <v/>
      </c>
      <c r="AK38" s="254"/>
      <c r="AL38" s="253">
        <f>IF(CT21,"",AT36)</f>
        <v>3</v>
      </c>
      <c r="AM38" s="249"/>
      <c r="AN38" s="18" t="s">
        <v>46</v>
      </c>
      <c r="AO38" s="249">
        <f>IF(CS21,"",AQ36)</f>
        <v>0</v>
      </c>
      <c r="AP38" s="254"/>
      <c r="AQ38" s="255"/>
      <c r="AR38" s="255"/>
      <c r="AS38" s="255"/>
      <c r="AT38" s="255"/>
      <c r="AU38" s="256"/>
      <c r="AV38" s="241">
        <f>COUNTIF(H39:AU39,"○")</f>
        <v>3</v>
      </c>
      <c r="AW38" s="215"/>
      <c r="AX38" s="215">
        <f>SUM(AV38:AW41)</f>
        <v>4</v>
      </c>
      <c r="AY38" s="215"/>
      <c r="AZ38" s="215">
        <f>COUNTIF(H39:AU39,"△")</f>
        <v>0</v>
      </c>
      <c r="BA38" s="215"/>
      <c r="BB38" s="215">
        <f>SUM(AZ38:BA41)</f>
        <v>2</v>
      </c>
      <c r="BC38" s="215"/>
      <c r="BD38" s="215">
        <f>COUNTIF(H39:AU39,"●")</f>
        <v>1</v>
      </c>
      <c r="BE38" s="215"/>
      <c r="BF38" s="215">
        <f>SUM(BD38:BE41)</f>
        <v>1</v>
      </c>
      <c r="BG38" s="215"/>
      <c r="BH38" s="232">
        <f>SUM(AX38*3,BB38)</f>
        <v>14</v>
      </c>
      <c r="BI38" s="233"/>
      <c r="BJ38" s="234"/>
      <c r="BK38" s="215">
        <f>SUM(R38,W38,AB38,AG38,AL38,M38,H38)</f>
        <v>11</v>
      </c>
      <c r="BL38" s="215"/>
      <c r="BM38" s="215">
        <f>SUM(BK38:BL41)</f>
        <v>26</v>
      </c>
      <c r="BN38" s="215"/>
      <c r="BO38" s="215">
        <f>SUM(U38,Z38,AE38,AJ38,AO38,P38,K38)</f>
        <v>2</v>
      </c>
      <c r="BP38" s="215"/>
      <c r="BQ38" s="215">
        <f>SUM(BO38:BP41)</f>
        <v>5</v>
      </c>
      <c r="BR38" s="215"/>
      <c r="BS38" s="215">
        <f>BK38-BO38</f>
        <v>9</v>
      </c>
      <c r="BT38" s="215"/>
      <c r="BU38" s="215">
        <f>BM38-BQ38</f>
        <v>21</v>
      </c>
      <c r="BV38" s="215"/>
      <c r="BW38" s="219">
        <f>RANK(DA15,$DA$8:$DA$17)</f>
        <v>3</v>
      </c>
      <c r="BX38" s="220"/>
      <c r="BY38" s="221"/>
      <c r="CD38" s="210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ht="12.75" customHeight="1">
      <c r="A39" s="246"/>
      <c r="B39" s="207"/>
      <c r="C39" s="208"/>
      <c r="D39" s="208"/>
      <c r="E39" s="208"/>
      <c r="F39" s="208"/>
      <c r="G39" s="251"/>
      <c r="H39" s="228" t="s">
        <v>73</v>
      </c>
      <c r="I39" s="229"/>
      <c r="J39" s="229"/>
      <c r="K39" s="229"/>
      <c r="L39" s="229"/>
      <c r="M39" s="230" t="str">
        <f>IF(AND(CG22,CH22),IF(M38&gt;P38,"○",IF(M38=P38,"△",IF(M38&lt;P38,"●"))),"")</f>
        <v/>
      </c>
      <c r="N39" s="229"/>
      <c r="O39" s="229"/>
      <c r="P39" s="229"/>
      <c r="Q39" s="231"/>
      <c r="R39" s="230" t="s">
        <v>110</v>
      </c>
      <c r="S39" s="229"/>
      <c r="T39" s="229"/>
      <c r="U39" s="229"/>
      <c r="V39" s="231"/>
      <c r="W39" s="230" t="str">
        <f>IF(AND(CK22,CL22),IF(W38&gt;Z38,"○",IF(W38=Z38,"△",IF(W38&lt;Z38,"●"))),"")</f>
        <v/>
      </c>
      <c r="X39" s="229"/>
      <c r="Y39" s="229"/>
      <c r="Z39" s="229"/>
      <c r="AA39" s="231"/>
      <c r="AB39" s="230" t="s">
        <v>167</v>
      </c>
      <c r="AC39" s="229"/>
      <c r="AD39" s="229"/>
      <c r="AE39" s="229"/>
      <c r="AF39" s="231"/>
      <c r="AG39" s="230" t="str">
        <f>IF(AND(CO22,CP22),IF(AG38&gt;AJ38,"○",IF(AG38=AJ38,"△",IF(AG38&lt;AJ38,"●"))),"")</f>
        <v/>
      </c>
      <c r="AH39" s="229"/>
      <c r="AI39" s="229"/>
      <c r="AJ39" s="229"/>
      <c r="AK39" s="231"/>
      <c r="AL39" s="230" t="s">
        <v>156</v>
      </c>
      <c r="AM39" s="229"/>
      <c r="AN39" s="229"/>
      <c r="AO39" s="229"/>
      <c r="AP39" s="231"/>
      <c r="AQ39" s="257"/>
      <c r="AR39" s="257"/>
      <c r="AS39" s="257"/>
      <c r="AT39" s="257"/>
      <c r="AU39" s="258"/>
      <c r="AV39" s="242"/>
      <c r="AW39" s="216"/>
      <c r="AX39" s="217"/>
      <c r="AY39" s="217"/>
      <c r="AZ39" s="216"/>
      <c r="BA39" s="216"/>
      <c r="BB39" s="217"/>
      <c r="BC39" s="217"/>
      <c r="BD39" s="216"/>
      <c r="BE39" s="216"/>
      <c r="BF39" s="217"/>
      <c r="BG39" s="217"/>
      <c r="BH39" s="235"/>
      <c r="BI39" s="236"/>
      <c r="BJ39" s="237"/>
      <c r="BK39" s="216"/>
      <c r="BL39" s="216"/>
      <c r="BM39" s="217"/>
      <c r="BN39" s="217"/>
      <c r="BO39" s="216"/>
      <c r="BP39" s="216"/>
      <c r="BQ39" s="217"/>
      <c r="BR39" s="217"/>
      <c r="BS39" s="216"/>
      <c r="BT39" s="216"/>
      <c r="BU39" s="217"/>
      <c r="BV39" s="217"/>
      <c r="BW39" s="222"/>
      <c r="BX39" s="223"/>
      <c r="BY39" s="224"/>
      <c r="CD39" s="210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ht="12.75" customHeight="1">
      <c r="A40" s="246"/>
      <c r="B40" s="207"/>
      <c r="C40" s="208"/>
      <c r="D40" s="208"/>
      <c r="E40" s="208"/>
      <c r="F40" s="208"/>
      <c r="G40" s="211" t="s">
        <v>48</v>
      </c>
      <c r="H40" s="213" t="str">
        <f>IF(CT8,"",AT10)</f>
        <v/>
      </c>
      <c r="I40" s="214"/>
      <c r="J40" s="17" t="s">
        <v>46</v>
      </c>
      <c r="K40" s="214" t="str">
        <f>IF(CS8,"",AQ10)</f>
        <v/>
      </c>
      <c r="L40" s="214"/>
      <c r="M40" s="207">
        <f>IF(CT10,"",AT14)</f>
        <v>12</v>
      </c>
      <c r="N40" s="208"/>
      <c r="O40" s="17" t="s">
        <v>46</v>
      </c>
      <c r="P40" s="208">
        <f>IF(CS10,"",AQ14)</f>
        <v>0</v>
      </c>
      <c r="Q40" s="209"/>
      <c r="R40" s="207" t="str">
        <f>IF(CT12,"",AT18)</f>
        <v/>
      </c>
      <c r="S40" s="208"/>
      <c r="T40" s="17" t="s">
        <v>46</v>
      </c>
      <c r="U40" s="208" t="str">
        <f>IF(CS12,"",AQ18)</f>
        <v/>
      </c>
      <c r="V40" s="209"/>
      <c r="W40" s="207">
        <f>IF(CT14,"",AT22)</f>
        <v>1</v>
      </c>
      <c r="X40" s="208"/>
      <c r="Y40" s="17" t="s">
        <v>46</v>
      </c>
      <c r="Z40" s="208">
        <f>IF(CS14,"",AQ22)</f>
        <v>1</v>
      </c>
      <c r="AA40" s="209"/>
      <c r="AB40" s="207" t="str">
        <f>IF(CT16,"",AT26)</f>
        <v/>
      </c>
      <c r="AC40" s="208"/>
      <c r="AD40" s="17" t="s">
        <v>46</v>
      </c>
      <c r="AE40" s="208" t="str">
        <f>IF(CS16,"",AQ26)</f>
        <v/>
      </c>
      <c r="AF40" s="209"/>
      <c r="AG40" s="207">
        <f>IF(CO20,"",AT30)</f>
        <v>2</v>
      </c>
      <c r="AH40" s="208"/>
      <c r="AI40" s="97" t="s">
        <v>46</v>
      </c>
      <c r="AJ40" s="208">
        <f>IF(CN20,"",AQ30)</f>
        <v>2</v>
      </c>
      <c r="AK40" s="209"/>
      <c r="AL40" s="207" t="str">
        <f>IF(CT20,"",AT34)</f>
        <v/>
      </c>
      <c r="AM40" s="208"/>
      <c r="AN40" s="17" t="s">
        <v>46</v>
      </c>
      <c r="AO40" s="208" t="str">
        <f>IF(CS20,"",AQ34)</f>
        <v/>
      </c>
      <c r="AP40" s="209"/>
      <c r="AQ40" s="257"/>
      <c r="AR40" s="257"/>
      <c r="AS40" s="257"/>
      <c r="AT40" s="257"/>
      <c r="AU40" s="258"/>
      <c r="AV40" s="243">
        <f>COUNTIF(H41:AU41,"○")</f>
        <v>1</v>
      </c>
      <c r="AW40" s="217"/>
      <c r="AX40" s="217"/>
      <c r="AY40" s="217"/>
      <c r="AZ40" s="217">
        <f>COUNTIF(H41:AU41,"△")</f>
        <v>2</v>
      </c>
      <c r="BA40" s="217"/>
      <c r="BB40" s="217"/>
      <c r="BC40" s="217"/>
      <c r="BD40" s="217">
        <f>COUNTIF(H41:AU41,"●")</f>
        <v>0</v>
      </c>
      <c r="BE40" s="217"/>
      <c r="BF40" s="217"/>
      <c r="BG40" s="217"/>
      <c r="BH40" s="235"/>
      <c r="BI40" s="236"/>
      <c r="BJ40" s="237"/>
      <c r="BK40" s="217">
        <f>SUM(R40,W40,AB40,AG40,AL40,M40,H40)</f>
        <v>15</v>
      </c>
      <c r="BL40" s="217"/>
      <c r="BM40" s="217"/>
      <c r="BN40" s="217"/>
      <c r="BO40" s="217">
        <f>SUM(U40,Z40,AE40,AJ40,AO40,P40,K40)</f>
        <v>3</v>
      </c>
      <c r="BP40" s="217"/>
      <c r="BQ40" s="217"/>
      <c r="BR40" s="217"/>
      <c r="BS40" s="217">
        <f>BK40-BO40</f>
        <v>12</v>
      </c>
      <c r="BT40" s="217"/>
      <c r="BU40" s="217"/>
      <c r="BV40" s="217"/>
      <c r="BW40" s="222"/>
      <c r="BX40" s="223"/>
      <c r="BY40" s="224"/>
      <c r="CD40" s="210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ht="12.75" customHeight="1" thickBot="1">
      <c r="A41" s="247"/>
      <c r="B41" s="204"/>
      <c r="C41" s="205"/>
      <c r="D41" s="205"/>
      <c r="E41" s="205"/>
      <c r="F41" s="205"/>
      <c r="G41" s="212"/>
      <c r="H41" s="204" t="str">
        <f>IF(AND(CE23,CF23),IF(H40&gt;K40,"○",IF(H40=K40,"△","●")),"")</f>
        <v/>
      </c>
      <c r="I41" s="205"/>
      <c r="J41" s="205"/>
      <c r="K41" s="205"/>
      <c r="L41" s="206"/>
      <c r="M41" s="204" t="s">
        <v>102</v>
      </c>
      <c r="N41" s="205"/>
      <c r="O41" s="205"/>
      <c r="P41" s="205"/>
      <c r="Q41" s="206"/>
      <c r="R41" s="204" t="str">
        <f>IF(AND(CI23,CJ23),IF(R40&gt;U40,"○",IF(R40=U40,"△","●")),"")</f>
        <v/>
      </c>
      <c r="S41" s="205"/>
      <c r="T41" s="205"/>
      <c r="U41" s="205"/>
      <c r="V41" s="206"/>
      <c r="W41" s="204" t="s">
        <v>114</v>
      </c>
      <c r="X41" s="205"/>
      <c r="Y41" s="205"/>
      <c r="Z41" s="205"/>
      <c r="AA41" s="206"/>
      <c r="AB41" s="204" t="str">
        <f>IF(AND(CM23,CN23),IF(AB40&gt;AE40,"○",IF(AB40=AE40,"△","●")),"")</f>
        <v/>
      </c>
      <c r="AC41" s="205"/>
      <c r="AD41" s="205"/>
      <c r="AE41" s="205"/>
      <c r="AF41" s="206"/>
      <c r="AG41" s="204" t="s">
        <v>161</v>
      </c>
      <c r="AH41" s="205"/>
      <c r="AI41" s="205"/>
      <c r="AJ41" s="205"/>
      <c r="AK41" s="206"/>
      <c r="AL41" s="204" t="str">
        <f>IF(AND(CQ23,CR23),IF(AL40&gt;AO40,"○",IF(AL40=AO40,"△","●")),"")</f>
        <v/>
      </c>
      <c r="AM41" s="205"/>
      <c r="AN41" s="205"/>
      <c r="AO41" s="205"/>
      <c r="AP41" s="206"/>
      <c r="AQ41" s="259"/>
      <c r="AR41" s="259"/>
      <c r="AS41" s="259"/>
      <c r="AT41" s="259"/>
      <c r="AU41" s="260"/>
      <c r="AV41" s="244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38"/>
      <c r="BI41" s="239"/>
      <c r="BJ41" s="240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25"/>
      <c r="BX41" s="226"/>
      <c r="BY41" s="227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>
      <c r="AG42" s="16"/>
      <c r="AH42" s="16"/>
      <c r="AI42" s="16"/>
      <c r="AJ42" s="16"/>
      <c r="AK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</row>
  </sheetData>
  <mergeCells count="580">
    <mergeCell ref="AV6:AY9"/>
    <mergeCell ref="AZ6:BC9"/>
    <mergeCell ref="BD6:BG9"/>
    <mergeCell ref="BH6:BJ9"/>
    <mergeCell ref="BK6:BN9"/>
    <mergeCell ref="BO6:BR9"/>
    <mergeCell ref="E2:BU4"/>
    <mergeCell ref="A6:G9"/>
    <mergeCell ref="H6:L9"/>
    <mergeCell ref="M6:Q9"/>
    <mergeCell ref="R6:V9"/>
    <mergeCell ref="W6:AA9"/>
    <mergeCell ref="AB6:AF9"/>
    <mergeCell ref="AG6:AK9"/>
    <mergeCell ref="AL6:AP9"/>
    <mergeCell ref="AQ6:AU9"/>
    <mergeCell ref="CM7:CN7"/>
    <mergeCell ref="CO7:CP7"/>
    <mergeCell ref="CQ7:CR7"/>
    <mergeCell ref="CS7:CT7"/>
    <mergeCell ref="CU7:CV7"/>
    <mergeCell ref="CW7:CX7"/>
    <mergeCell ref="BS6:BV9"/>
    <mergeCell ref="BW6:BY9"/>
    <mergeCell ref="CE7:CF7"/>
    <mergeCell ref="CG7:CH7"/>
    <mergeCell ref="CI7:CJ7"/>
    <mergeCell ref="CK7:CL7"/>
    <mergeCell ref="CD8:CD9"/>
    <mergeCell ref="A10:A13"/>
    <mergeCell ref="B10:F13"/>
    <mergeCell ref="G10:G11"/>
    <mergeCell ref="H10:L13"/>
    <mergeCell ref="M10:N10"/>
    <mergeCell ref="P10:Q10"/>
    <mergeCell ref="G12:G13"/>
    <mergeCell ref="M12:N12"/>
    <mergeCell ref="P12:Q12"/>
    <mergeCell ref="BO10:BP11"/>
    <mergeCell ref="BQ10:BR13"/>
    <mergeCell ref="BS10:BT11"/>
    <mergeCell ref="BK12:BL13"/>
    <mergeCell ref="BO12:BP13"/>
    <mergeCell ref="BS12:BT13"/>
    <mergeCell ref="AV10:AW11"/>
    <mergeCell ref="AX10:AY13"/>
    <mergeCell ref="AZ10:BA11"/>
    <mergeCell ref="BB10:BC13"/>
    <mergeCell ref="BD10:BE11"/>
    <mergeCell ref="BF10:BG13"/>
    <mergeCell ref="AV12:AW13"/>
    <mergeCell ref="AZ12:BA13"/>
    <mergeCell ref="BD12:BE13"/>
    <mergeCell ref="R11:V11"/>
    <mergeCell ref="W11:AA11"/>
    <mergeCell ref="AB11:AF11"/>
    <mergeCell ref="AG11:AK11"/>
    <mergeCell ref="AL11:AP11"/>
    <mergeCell ref="AQ11:AU11"/>
    <mergeCell ref="BH10:BJ13"/>
    <mergeCell ref="BK10:BL11"/>
    <mergeCell ref="BM10:BN13"/>
    <mergeCell ref="AG10:AH10"/>
    <mergeCell ref="AJ10:AK10"/>
    <mergeCell ref="AL10:AM10"/>
    <mergeCell ref="AO10:AP10"/>
    <mergeCell ref="AQ10:AR10"/>
    <mergeCell ref="AT10:AU10"/>
    <mergeCell ref="R10:S10"/>
    <mergeCell ref="U10:V10"/>
    <mergeCell ref="W10:X10"/>
    <mergeCell ref="Z10:AA10"/>
    <mergeCell ref="AB10:AC10"/>
    <mergeCell ref="AE10:AF10"/>
    <mergeCell ref="CD12:CD13"/>
    <mergeCell ref="M13:Q13"/>
    <mergeCell ref="R13:V13"/>
    <mergeCell ref="W13:AA13"/>
    <mergeCell ref="AB13:AF13"/>
    <mergeCell ref="AG13:AK13"/>
    <mergeCell ref="AL13:AP13"/>
    <mergeCell ref="AQ13:AU13"/>
    <mergeCell ref="AG12:AH12"/>
    <mergeCell ref="AJ12:AK12"/>
    <mergeCell ref="AL12:AM12"/>
    <mergeCell ref="AO12:AP12"/>
    <mergeCell ref="AQ12:AR12"/>
    <mergeCell ref="AT12:AU12"/>
    <mergeCell ref="R12:S12"/>
    <mergeCell ref="U12:V12"/>
    <mergeCell ref="W12:X12"/>
    <mergeCell ref="Z12:AA12"/>
    <mergeCell ref="AB12:AC12"/>
    <mergeCell ref="AE12:AF12"/>
    <mergeCell ref="BU10:BV13"/>
    <mergeCell ref="BW10:BY13"/>
    <mergeCell ref="CD10:CD11"/>
    <mergeCell ref="M11:Q11"/>
    <mergeCell ref="A14:A17"/>
    <mergeCell ref="B14:F17"/>
    <mergeCell ref="G14:G15"/>
    <mergeCell ref="H14:I14"/>
    <mergeCell ref="K14:L14"/>
    <mergeCell ref="M14:Q17"/>
    <mergeCell ref="G16:G17"/>
    <mergeCell ref="H16:I16"/>
    <mergeCell ref="K16:L16"/>
    <mergeCell ref="BO14:BP15"/>
    <mergeCell ref="BQ14:BR17"/>
    <mergeCell ref="BS14:BT15"/>
    <mergeCell ref="BK16:BL17"/>
    <mergeCell ref="BO16:BP17"/>
    <mergeCell ref="BS16:BT17"/>
    <mergeCell ref="AV14:AW15"/>
    <mergeCell ref="AX14:AY17"/>
    <mergeCell ref="AZ14:BA15"/>
    <mergeCell ref="BB14:BC17"/>
    <mergeCell ref="BD14:BE15"/>
    <mergeCell ref="BF14:BG17"/>
    <mergeCell ref="AV16:AW17"/>
    <mergeCell ref="AZ16:BA17"/>
    <mergeCell ref="BD16:BE17"/>
    <mergeCell ref="R15:V15"/>
    <mergeCell ref="W15:AA15"/>
    <mergeCell ref="AB15:AF15"/>
    <mergeCell ref="AG15:AK15"/>
    <mergeCell ref="AL15:AP15"/>
    <mergeCell ref="AQ15:AU15"/>
    <mergeCell ref="BH14:BJ17"/>
    <mergeCell ref="BK14:BL15"/>
    <mergeCell ref="BM14:BN17"/>
    <mergeCell ref="AG14:AH14"/>
    <mergeCell ref="AJ14:AK14"/>
    <mergeCell ref="AL14:AM14"/>
    <mergeCell ref="AO14:AP14"/>
    <mergeCell ref="AQ14:AR14"/>
    <mergeCell ref="AT14:AU14"/>
    <mergeCell ref="R14:S14"/>
    <mergeCell ref="U14:V14"/>
    <mergeCell ref="W14:X14"/>
    <mergeCell ref="Z14:AA14"/>
    <mergeCell ref="AB14:AC14"/>
    <mergeCell ref="AE14:AF14"/>
    <mergeCell ref="CD16:CD17"/>
    <mergeCell ref="H17:L17"/>
    <mergeCell ref="R17:V17"/>
    <mergeCell ref="W17:AA17"/>
    <mergeCell ref="AB17:AF17"/>
    <mergeCell ref="AG17:AK17"/>
    <mergeCell ref="AL17:AP17"/>
    <mergeCell ref="AQ17:AU17"/>
    <mergeCell ref="AG16:AH16"/>
    <mergeCell ref="AJ16:AK16"/>
    <mergeCell ref="AL16:AM16"/>
    <mergeCell ref="AO16:AP16"/>
    <mergeCell ref="AQ16:AR16"/>
    <mergeCell ref="AT16:AU16"/>
    <mergeCell ref="R16:S16"/>
    <mergeCell ref="U16:V16"/>
    <mergeCell ref="W16:X16"/>
    <mergeCell ref="Z16:AA16"/>
    <mergeCell ref="AB16:AC16"/>
    <mergeCell ref="AE16:AF16"/>
    <mergeCell ref="BU14:BV17"/>
    <mergeCell ref="BW14:BY17"/>
    <mergeCell ref="CD14:CD15"/>
    <mergeCell ref="H15:L15"/>
    <mergeCell ref="AB20:AC20"/>
    <mergeCell ref="A18:A21"/>
    <mergeCell ref="B18:F21"/>
    <mergeCell ref="G18:G19"/>
    <mergeCell ref="H18:I18"/>
    <mergeCell ref="K18:L18"/>
    <mergeCell ref="M18:N18"/>
    <mergeCell ref="G20:G21"/>
    <mergeCell ref="H20:I20"/>
    <mergeCell ref="K20:L20"/>
    <mergeCell ref="M20:N20"/>
    <mergeCell ref="M19:Q19"/>
    <mergeCell ref="W19:AA19"/>
    <mergeCell ref="AB19:AF19"/>
    <mergeCell ref="P18:Q18"/>
    <mergeCell ref="R18:V21"/>
    <mergeCell ref="W18:X18"/>
    <mergeCell ref="Z18:AA18"/>
    <mergeCell ref="AB18:AC18"/>
    <mergeCell ref="AE18:AF18"/>
    <mergeCell ref="P20:Q20"/>
    <mergeCell ref="W20:X20"/>
    <mergeCell ref="Z20:AA20"/>
    <mergeCell ref="BO18:BP19"/>
    <mergeCell ref="BQ18:BR21"/>
    <mergeCell ref="BS18:BT19"/>
    <mergeCell ref="BS20:BT21"/>
    <mergeCell ref="AV18:AW19"/>
    <mergeCell ref="AX18:AY21"/>
    <mergeCell ref="AZ18:BA19"/>
    <mergeCell ref="BB18:BC21"/>
    <mergeCell ref="BD18:BE19"/>
    <mergeCell ref="BF18:BG21"/>
    <mergeCell ref="AG19:AK19"/>
    <mergeCell ref="AL19:AP19"/>
    <mergeCell ref="AQ19:AU19"/>
    <mergeCell ref="BH18:BJ21"/>
    <mergeCell ref="BK18:BL19"/>
    <mergeCell ref="BM18:BN21"/>
    <mergeCell ref="AG18:AH18"/>
    <mergeCell ref="AJ18:AK18"/>
    <mergeCell ref="AL18:AM18"/>
    <mergeCell ref="AO18:AP18"/>
    <mergeCell ref="AQ18:AR18"/>
    <mergeCell ref="AT18:AU18"/>
    <mergeCell ref="CD20:CD21"/>
    <mergeCell ref="H21:L21"/>
    <mergeCell ref="M21:Q21"/>
    <mergeCell ref="W21:AA21"/>
    <mergeCell ref="AB21:AF21"/>
    <mergeCell ref="AG21:AK21"/>
    <mergeCell ref="AL21:AP21"/>
    <mergeCell ref="AQ21:AU21"/>
    <mergeCell ref="AT20:AU20"/>
    <mergeCell ref="AV20:AW21"/>
    <mergeCell ref="AZ20:BA21"/>
    <mergeCell ref="BD20:BE21"/>
    <mergeCell ref="BK20:BL21"/>
    <mergeCell ref="BO20:BP21"/>
    <mergeCell ref="AE20:AF20"/>
    <mergeCell ref="AG20:AH20"/>
    <mergeCell ref="AJ20:AK20"/>
    <mergeCell ref="AL20:AM20"/>
    <mergeCell ref="AO20:AP20"/>
    <mergeCell ref="AQ20:AR20"/>
    <mergeCell ref="BU18:BV21"/>
    <mergeCell ref="BW18:BY21"/>
    <mergeCell ref="CD18:CD19"/>
    <mergeCell ref="H19:L19"/>
    <mergeCell ref="AB24:AC24"/>
    <mergeCell ref="A22:A25"/>
    <mergeCell ref="B22:F25"/>
    <mergeCell ref="G22:G23"/>
    <mergeCell ref="H22:I22"/>
    <mergeCell ref="K22:L22"/>
    <mergeCell ref="M22:N22"/>
    <mergeCell ref="G24:G25"/>
    <mergeCell ref="H24:I24"/>
    <mergeCell ref="K24:L24"/>
    <mergeCell ref="M24:N24"/>
    <mergeCell ref="M23:Q23"/>
    <mergeCell ref="R23:V23"/>
    <mergeCell ref="AB23:AF23"/>
    <mergeCell ref="P22:Q22"/>
    <mergeCell ref="R22:S22"/>
    <mergeCell ref="U22:V22"/>
    <mergeCell ref="W22:AA25"/>
    <mergeCell ref="AB22:AC22"/>
    <mergeCell ref="AE22:AF22"/>
    <mergeCell ref="P24:Q24"/>
    <mergeCell ref="R24:S24"/>
    <mergeCell ref="U24:V24"/>
    <mergeCell ref="BO22:BP23"/>
    <mergeCell ref="BQ22:BR25"/>
    <mergeCell ref="BS22:BT23"/>
    <mergeCell ref="BS24:BT25"/>
    <mergeCell ref="AV22:AW23"/>
    <mergeCell ref="AX22:AY25"/>
    <mergeCell ref="AZ22:BA23"/>
    <mergeCell ref="BB22:BC25"/>
    <mergeCell ref="BD22:BE23"/>
    <mergeCell ref="BF22:BG25"/>
    <mergeCell ref="AG23:AK23"/>
    <mergeCell ref="AL23:AP23"/>
    <mergeCell ref="AQ23:AU23"/>
    <mergeCell ref="BH22:BJ25"/>
    <mergeCell ref="BK22:BL23"/>
    <mergeCell ref="BM22:BN25"/>
    <mergeCell ref="AG22:AH22"/>
    <mergeCell ref="AJ22:AK22"/>
    <mergeCell ref="AL22:AM22"/>
    <mergeCell ref="AO22:AP22"/>
    <mergeCell ref="AQ22:AR22"/>
    <mergeCell ref="AT22:AU22"/>
    <mergeCell ref="CD24:CD25"/>
    <mergeCell ref="H25:L25"/>
    <mergeCell ref="M25:Q25"/>
    <mergeCell ref="R25:V25"/>
    <mergeCell ref="AB25:AF25"/>
    <mergeCell ref="AG25:AK25"/>
    <mergeCell ref="AL25:AP25"/>
    <mergeCell ref="AQ25:AU25"/>
    <mergeCell ref="AT24:AU24"/>
    <mergeCell ref="AV24:AW25"/>
    <mergeCell ref="AZ24:BA25"/>
    <mergeCell ref="BD24:BE25"/>
    <mergeCell ref="BK24:BL25"/>
    <mergeCell ref="BO24:BP25"/>
    <mergeCell ref="AE24:AF24"/>
    <mergeCell ref="AG24:AH24"/>
    <mergeCell ref="AJ24:AK24"/>
    <mergeCell ref="AL24:AM24"/>
    <mergeCell ref="AO24:AP24"/>
    <mergeCell ref="AQ24:AR24"/>
    <mergeCell ref="BU22:BV25"/>
    <mergeCell ref="BW22:BY25"/>
    <mergeCell ref="CD22:CD23"/>
    <mergeCell ref="H23:L23"/>
    <mergeCell ref="A26:A29"/>
    <mergeCell ref="B26:F29"/>
    <mergeCell ref="G26:G27"/>
    <mergeCell ref="H26:I26"/>
    <mergeCell ref="K26:L26"/>
    <mergeCell ref="M26:N26"/>
    <mergeCell ref="G28:G29"/>
    <mergeCell ref="H28:I28"/>
    <mergeCell ref="K28:L28"/>
    <mergeCell ref="M28:N28"/>
    <mergeCell ref="P26:Q26"/>
    <mergeCell ref="R26:S26"/>
    <mergeCell ref="U26:V26"/>
    <mergeCell ref="W26:X26"/>
    <mergeCell ref="Z26:AA26"/>
    <mergeCell ref="AB26:AF29"/>
    <mergeCell ref="P28:Q28"/>
    <mergeCell ref="R28:S28"/>
    <mergeCell ref="U28:V28"/>
    <mergeCell ref="W28:X28"/>
    <mergeCell ref="R27:V27"/>
    <mergeCell ref="W27:AA27"/>
    <mergeCell ref="Z28:AA28"/>
    <mergeCell ref="M27:Q27"/>
    <mergeCell ref="BQ26:BR29"/>
    <mergeCell ref="BS26:BT27"/>
    <mergeCell ref="BS28:BT29"/>
    <mergeCell ref="AV26:AW27"/>
    <mergeCell ref="AX26:AY29"/>
    <mergeCell ref="AZ26:BA27"/>
    <mergeCell ref="BB26:BC29"/>
    <mergeCell ref="BD26:BE27"/>
    <mergeCell ref="BF26:BG29"/>
    <mergeCell ref="AG27:AK27"/>
    <mergeCell ref="AL27:AP27"/>
    <mergeCell ref="AQ27:AU27"/>
    <mergeCell ref="BH26:BJ29"/>
    <mergeCell ref="BK26:BL27"/>
    <mergeCell ref="BM26:BN29"/>
    <mergeCell ref="BO26:BP27"/>
    <mergeCell ref="AG26:AH26"/>
    <mergeCell ref="AJ26:AK26"/>
    <mergeCell ref="AL26:AM26"/>
    <mergeCell ref="AO26:AP26"/>
    <mergeCell ref="AQ26:AR26"/>
    <mergeCell ref="AT26:AU26"/>
    <mergeCell ref="AT28:AU28"/>
    <mergeCell ref="AV28:AW29"/>
    <mergeCell ref="AZ28:BA29"/>
    <mergeCell ref="BD28:BE29"/>
    <mergeCell ref="BK28:BL29"/>
    <mergeCell ref="BO28:BP29"/>
    <mergeCell ref="AQ29:AU29"/>
    <mergeCell ref="AG28:AH28"/>
    <mergeCell ref="AJ28:AK28"/>
    <mergeCell ref="AL28:AM28"/>
    <mergeCell ref="AO28:AP28"/>
    <mergeCell ref="AQ28:AR28"/>
    <mergeCell ref="AL30:AM30"/>
    <mergeCell ref="AB32:AC32"/>
    <mergeCell ref="AE32:AF32"/>
    <mergeCell ref="CD29:CD30"/>
    <mergeCell ref="A30:A33"/>
    <mergeCell ref="B30:F33"/>
    <mergeCell ref="G30:G31"/>
    <mergeCell ref="H30:I30"/>
    <mergeCell ref="K30:L30"/>
    <mergeCell ref="M30:N30"/>
    <mergeCell ref="P30:Q30"/>
    <mergeCell ref="R30:S30"/>
    <mergeCell ref="U30:V30"/>
    <mergeCell ref="H29:L29"/>
    <mergeCell ref="M29:Q29"/>
    <mergeCell ref="R29:V29"/>
    <mergeCell ref="W29:AA29"/>
    <mergeCell ref="AG29:AK29"/>
    <mergeCell ref="AL29:AP29"/>
    <mergeCell ref="BU26:BV29"/>
    <mergeCell ref="BW26:BY29"/>
    <mergeCell ref="CD26:CD27"/>
    <mergeCell ref="H27:L27"/>
    <mergeCell ref="R31:V31"/>
    <mergeCell ref="W31:AA31"/>
    <mergeCell ref="AB31:AF31"/>
    <mergeCell ref="BB30:BC33"/>
    <mergeCell ref="BD30:BE31"/>
    <mergeCell ref="BF30:BG33"/>
    <mergeCell ref="BH30:BJ33"/>
    <mergeCell ref="BK30:BL31"/>
    <mergeCell ref="BM30:BN33"/>
    <mergeCell ref="AO30:AP30"/>
    <mergeCell ref="AQ30:AR30"/>
    <mergeCell ref="AT30:AU30"/>
    <mergeCell ref="AV30:AW31"/>
    <mergeCell ref="AX30:AY33"/>
    <mergeCell ref="AZ30:BA31"/>
    <mergeCell ref="AL31:AP31"/>
    <mergeCell ref="AQ31:AU31"/>
    <mergeCell ref="AL32:AM32"/>
    <mergeCell ref="AO32:AP32"/>
    <mergeCell ref="W30:X30"/>
    <mergeCell ref="Z30:AA30"/>
    <mergeCell ref="AB30:AC30"/>
    <mergeCell ref="AE30:AF30"/>
    <mergeCell ref="AG30:AK33"/>
    <mergeCell ref="AQ33:AU33"/>
    <mergeCell ref="AQ32:AR32"/>
    <mergeCell ref="AT32:AU32"/>
    <mergeCell ref="AV32:AW33"/>
    <mergeCell ref="AZ32:BA33"/>
    <mergeCell ref="BD32:BE33"/>
    <mergeCell ref="BK32:BL33"/>
    <mergeCell ref="CD31:CD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BO30:BP31"/>
    <mergeCell ref="BQ30:BR33"/>
    <mergeCell ref="BS30:BT31"/>
    <mergeCell ref="BU30:BV33"/>
    <mergeCell ref="BW30:BY33"/>
    <mergeCell ref="H31:L31"/>
    <mergeCell ref="M31:Q31"/>
    <mergeCell ref="W34:X34"/>
    <mergeCell ref="Z34:AA34"/>
    <mergeCell ref="AB34:AC34"/>
    <mergeCell ref="AE34:AF34"/>
    <mergeCell ref="AG34:AH34"/>
    <mergeCell ref="AJ34:AK34"/>
    <mergeCell ref="CD33:CD34"/>
    <mergeCell ref="A34:A37"/>
    <mergeCell ref="B34:F37"/>
    <mergeCell ref="G34:G35"/>
    <mergeCell ref="H34:I34"/>
    <mergeCell ref="K34:L34"/>
    <mergeCell ref="M34:N34"/>
    <mergeCell ref="P34:Q34"/>
    <mergeCell ref="R34:S34"/>
    <mergeCell ref="U34:V34"/>
    <mergeCell ref="BO32:BP33"/>
    <mergeCell ref="BS32:BT33"/>
    <mergeCell ref="H33:L33"/>
    <mergeCell ref="M33:Q33"/>
    <mergeCell ref="R33:V33"/>
    <mergeCell ref="W33:AA33"/>
    <mergeCell ref="AB33:AF33"/>
    <mergeCell ref="AL33:AP33"/>
    <mergeCell ref="BD36:BE37"/>
    <mergeCell ref="BK36:BL37"/>
    <mergeCell ref="AL34:AP37"/>
    <mergeCell ref="AQ34:AR34"/>
    <mergeCell ref="AT34:AU34"/>
    <mergeCell ref="AV34:AW35"/>
    <mergeCell ref="AX34:AY37"/>
    <mergeCell ref="AZ34:BA35"/>
    <mergeCell ref="AQ36:AR36"/>
    <mergeCell ref="AT36:AU36"/>
    <mergeCell ref="AV36:AW37"/>
    <mergeCell ref="AZ36:BA37"/>
    <mergeCell ref="AQ37:AU37"/>
    <mergeCell ref="CD35:CD36"/>
    <mergeCell ref="G36:G37"/>
    <mergeCell ref="H36:I36"/>
    <mergeCell ref="K36:L36"/>
    <mergeCell ref="M36:N36"/>
    <mergeCell ref="P36:Q36"/>
    <mergeCell ref="R36:S36"/>
    <mergeCell ref="U36:V36"/>
    <mergeCell ref="BO34:BP35"/>
    <mergeCell ref="BQ34:BR37"/>
    <mergeCell ref="BS34:BT35"/>
    <mergeCell ref="BU34:BV37"/>
    <mergeCell ref="BW34:BY37"/>
    <mergeCell ref="H35:L35"/>
    <mergeCell ref="M35:Q35"/>
    <mergeCell ref="R35:V35"/>
    <mergeCell ref="W35:AA35"/>
    <mergeCell ref="AB35:AF35"/>
    <mergeCell ref="BB34:BC37"/>
    <mergeCell ref="BD34:BE35"/>
    <mergeCell ref="BF34:BG37"/>
    <mergeCell ref="BH34:BJ37"/>
    <mergeCell ref="BK34:BL35"/>
    <mergeCell ref="BM34:BN37"/>
    <mergeCell ref="W36:X36"/>
    <mergeCell ref="Z36:AA36"/>
    <mergeCell ref="AB36:AC36"/>
    <mergeCell ref="AE36:AF36"/>
    <mergeCell ref="AG36:AH36"/>
    <mergeCell ref="AJ36:AK36"/>
    <mergeCell ref="AG35:AK35"/>
    <mergeCell ref="AQ35:AU35"/>
    <mergeCell ref="W38:X38"/>
    <mergeCell ref="Z38:AA38"/>
    <mergeCell ref="AB38:AC38"/>
    <mergeCell ref="AE38:AF38"/>
    <mergeCell ref="AG38:AH38"/>
    <mergeCell ref="AJ38:AK38"/>
    <mergeCell ref="AQ38:AU41"/>
    <mergeCell ref="CD37:CD38"/>
    <mergeCell ref="A38:A41"/>
    <mergeCell ref="B38:F41"/>
    <mergeCell ref="G38:G39"/>
    <mergeCell ref="H38:I38"/>
    <mergeCell ref="K38:L38"/>
    <mergeCell ref="M38:N38"/>
    <mergeCell ref="P38:Q38"/>
    <mergeCell ref="R38:S38"/>
    <mergeCell ref="U38:V38"/>
    <mergeCell ref="BO36:BP37"/>
    <mergeCell ref="BS36:BT37"/>
    <mergeCell ref="H37:L37"/>
    <mergeCell ref="M37:Q37"/>
    <mergeCell ref="R37:V37"/>
    <mergeCell ref="W37:AA37"/>
    <mergeCell ref="AB37:AF37"/>
    <mergeCell ref="AG37:AK37"/>
    <mergeCell ref="BK38:BL39"/>
    <mergeCell ref="BM38:BN41"/>
    <mergeCell ref="BD40:BE41"/>
    <mergeCell ref="BK40:BL41"/>
    <mergeCell ref="AL38:AM38"/>
    <mergeCell ref="AO38:AP38"/>
    <mergeCell ref="AV38:AW39"/>
    <mergeCell ref="AX38:AY41"/>
    <mergeCell ref="AZ38:BA39"/>
    <mergeCell ref="AL40:AM40"/>
    <mergeCell ref="AO40:AP40"/>
    <mergeCell ref="AV40:AW41"/>
    <mergeCell ref="AZ40:BA41"/>
    <mergeCell ref="AG39:AK39"/>
    <mergeCell ref="AL39:AP39"/>
    <mergeCell ref="CD39:CD40"/>
    <mergeCell ref="G40:G41"/>
    <mergeCell ref="H40:I40"/>
    <mergeCell ref="K40:L40"/>
    <mergeCell ref="M40:N40"/>
    <mergeCell ref="P40:Q40"/>
    <mergeCell ref="R40:S40"/>
    <mergeCell ref="U40:V40"/>
    <mergeCell ref="BO38:BP39"/>
    <mergeCell ref="BQ38:BR41"/>
    <mergeCell ref="BS38:BT39"/>
    <mergeCell ref="BU38:BV41"/>
    <mergeCell ref="BW38:BY41"/>
    <mergeCell ref="H39:L39"/>
    <mergeCell ref="M39:Q39"/>
    <mergeCell ref="R39:V39"/>
    <mergeCell ref="W39:AA39"/>
    <mergeCell ref="AB39:AF39"/>
    <mergeCell ref="BB38:BC41"/>
    <mergeCell ref="BD38:BE39"/>
    <mergeCell ref="BF38:BG41"/>
    <mergeCell ref="BH38:BJ41"/>
    <mergeCell ref="BO40:BP41"/>
    <mergeCell ref="BS40:BT41"/>
    <mergeCell ref="H41:L41"/>
    <mergeCell ref="M41:Q41"/>
    <mergeCell ref="R41:V41"/>
    <mergeCell ref="W41:AA41"/>
    <mergeCell ref="AB41:AF41"/>
    <mergeCell ref="AG41:AK41"/>
    <mergeCell ref="AL41:AP41"/>
    <mergeCell ref="W40:X40"/>
    <mergeCell ref="Z40:AA40"/>
    <mergeCell ref="AB40:AC40"/>
    <mergeCell ref="AE40:AF40"/>
    <mergeCell ref="AG40:AH40"/>
    <mergeCell ref="AJ40:AK40"/>
  </mergeCells>
  <phoneticPr fontId="3"/>
  <printOptions horizontalCentered="1"/>
  <pageMargins left="0.15748031496062992" right="0.15748031496062992" top="0.15748031496062992" bottom="0.15748031496062992" header="0.19685039370078741" footer="0.15748031496062992"/>
  <pageSetup paperSize="9" scale="74" orientation="landscape" r:id="rId1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view="pageBreakPreview" zoomScale="80" zoomScaleNormal="100" zoomScaleSheetLayoutView="80" workbookViewId="0">
      <selection activeCell="L45" sqref="L45:M45"/>
    </sheetView>
  </sheetViews>
  <sheetFormatPr defaultRowHeight="13.5"/>
  <cols>
    <col min="1" max="1" width="4.375" style="85" customWidth="1"/>
    <col min="2" max="2" width="9.375" style="85" customWidth="1"/>
    <col min="3" max="3" width="7.5" style="85" customWidth="1"/>
    <col min="4" max="4" width="22.75" style="71" customWidth="1"/>
    <col min="5" max="5" width="12.5" style="71" customWidth="1"/>
    <col min="6" max="7" width="11.75" style="71" customWidth="1"/>
    <col min="8" max="8" width="3.875" style="71" customWidth="1"/>
    <col min="9" max="9" width="7.875" style="85" customWidth="1"/>
    <col min="10" max="10" width="6.75" style="85" customWidth="1"/>
    <col min="11" max="11" width="23" style="71" customWidth="1"/>
    <col min="12" max="13" width="11.75" style="71" customWidth="1"/>
    <col min="14" max="16384" width="9" style="71"/>
  </cols>
  <sheetData>
    <row r="1" spans="1:13" ht="21" customHeight="1">
      <c r="A1" s="322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3" spans="1:13" ht="14.25">
      <c r="A3" s="323" t="s">
        <v>77</v>
      </c>
      <c r="B3" s="323"/>
      <c r="C3" s="323"/>
      <c r="D3" s="323"/>
      <c r="E3" s="323"/>
      <c r="F3" s="323"/>
      <c r="G3" s="72"/>
      <c r="H3" s="323" t="s">
        <v>78</v>
      </c>
      <c r="I3" s="323"/>
      <c r="J3" s="323"/>
      <c r="K3" s="323"/>
      <c r="L3" s="323"/>
      <c r="M3" s="323"/>
    </row>
    <row r="4" spans="1:13">
      <c r="A4" s="73" t="s">
        <v>79</v>
      </c>
      <c r="B4" s="73" t="s">
        <v>80</v>
      </c>
      <c r="C4" s="73" t="s">
        <v>81</v>
      </c>
      <c r="D4" s="73" t="s">
        <v>82</v>
      </c>
      <c r="E4" s="324" t="s">
        <v>83</v>
      </c>
      <c r="F4" s="325"/>
      <c r="G4" s="74"/>
      <c r="H4" s="73" t="s">
        <v>84</v>
      </c>
      <c r="I4" s="73" t="s">
        <v>85</v>
      </c>
      <c r="J4" s="73" t="s">
        <v>86</v>
      </c>
      <c r="K4" s="73" t="s">
        <v>87</v>
      </c>
      <c r="L4" s="324" t="s">
        <v>88</v>
      </c>
      <c r="M4" s="325"/>
    </row>
    <row r="5" spans="1:13">
      <c r="A5" s="75"/>
      <c r="B5" s="76"/>
      <c r="C5" s="75"/>
      <c r="D5" s="75"/>
      <c r="E5" s="320"/>
      <c r="F5" s="321"/>
      <c r="G5" s="77"/>
      <c r="H5" s="75"/>
      <c r="I5" s="76"/>
      <c r="J5" s="75">
        <v>14</v>
      </c>
      <c r="K5" s="75"/>
      <c r="L5" s="320"/>
      <c r="M5" s="321"/>
    </row>
    <row r="6" spans="1:13">
      <c r="A6" s="78"/>
      <c r="B6" s="79"/>
      <c r="C6" s="78"/>
      <c r="D6" s="78"/>
      <c r="E6" s="326"/>
      <c r="F6" s="327"/>
      <c r="G6" s="77"/>
      <c r="H6" s="78"/>
      <c r="I6" s="79"/>
      <c r="J6" s="78"/>
      <c r="K6" s="78"/>
      <c r="L6" s="326"/>
      <c r="M6" s="327"/>
    </row>
    <row r="7" spans="1:13">
      <c r="A7" s="78"/>
      <c r="B7" s="78"/>
      <c r="C7" s="78"/>
      <c r="D7" s="78"/>
      <c r="E7" s="326"/>
      <c r="F7" s="327"/>
      <c r="G7" s="77"/>
      <c r="H7" s="78"/>
      <c r="I7" s="78"/>
      <c r="J7" s="78"/>
      <c r="K7" s="78"/>
      <c r="L7" s="326"/>
      <c r="M7" s="327"/>
    </row>
    <row r="8" spans="1:13">
      <c r="A8" s="78"/>
      <c r="B8" s="78"/>
      <c r="C8" s="78"/>
      <c r="D8" s="78"/>
      <c r="E8" s="326"/>
      <c r="F8" s="327"/>
      <c r="G8" s="77"/>
      <c r="H8" s="78"/>
      <c r="I8" s="78"/>
      <c r="J8" s="78"/>
      <c r="K8" s="78"/>
      <c r="L8" s="326"/>
      <c r="M8" s="327"/>
    </row>
    <row r="9" spans="1:13">
      <c r="A9" s="78"/>
      <c r="B9" s="78"/>
      <c r="C9" s="78"/>
      <c r="D9" s="78"/>
      <c r="E9" s="326"/>
      <c r="F9" s="327"/>
      <c r="G9" s="77"/>
      <c r="H9" s="78"/>
      <c r="I9" s="78"/>
      <c r="J9" s="78"/>
      <c r="K9" s="78"/>
      <c r="L9" s="326"/>
      <c r="M9" s="327"/>
    </row>
    <row r="10" spans="1:13">
      <c r="A10" s="78"/>
      <c r="B10" s="78"/>
      <c r="C10" s="78"/>
      <c r="D10" s="78"/>
      <c r="E10" s="326"/>
      <c r="F10" s="327"/>
      <c r="G10" s="77"/>
      <c r="H10" s="78"/>
      <c r="I10" s="78"/>
      <c r="J10" s="78"/>
      <c r="K10" s="78"/>
      <c r="L10" s="326"/>
      <c r="M10" s="327"/>
    </row>
    <row r="11" spans="1:13">
      <c r="A11" s="78"/>
      <c r="B11" s="78"/>
      <c r="C11" s="78"/>
      <c r="D11" s="78"/>
      <c r="E11" s="326"/>
      <c r="F11" s="327"/>
      <c r="G11" s="77"/>
      <c r="H11" s="78"/>
      <c r="I11" s="78"/>
      <c r="J11" s="78"/>
      <c r="K11" s="78"/>
      <c r="L11" s="326"/>
      <c r="M11" s="327"/>
    </row>
    <row r="12" spans="1:13">
      <c r="A12" s="78"/>
      <c r="B12" s="78"/>
      <c r="C12" s="78"/>
      <c r="D12" s="78"/>
      <c r="E12" s="326"/>
      <c r="F12" s="327"/>
      <c r="G12" s="77"/>
      <c r="H12" s="78"/>
      <c r="I12" s="78"/>
      <c r="J12" s="78"/>
      <c r="K12" s="78"/>
      <c r="L12" s="326"/>
      <c r="M12" s="327"/>
    </row>
    <row r="13" spans="1:13">
      <c r="A13" s="78"/>
      <c r="B13" s="78"/>
      <c r="C13" s="78"/>
      <c r="D13" s="78"/>
      <c r="E13" s="326"/>
      <c r="F13" s="327"/>
      <c r="G13" s="77"/>
      <c r="H13" s="78"/>
      <c r="I13" s="78"/>
      <c r="J13" s="78"/>
      <c r="K13" s="78"/>
      <c r="L13" s="326"/>
      <c r="M13" s="327"/>
    </row>
    <row r="14" spans="1:13">
      <c r="A14" s="78"/>
      <c r="B14" s="78"/>
      <c r="C14" s="78"/>
      <c r="D14" s="78"/>
      <c r="E14" s="326"/>
      <c r="F14" s="327"/>
      <c r="G14" s="77"/>
      <c r="H14" s="78"/>
      <c r="I14" s="78"/>
      <c r="J14" s="78"/>
      <c r="K14" s="78"/>
      <c r="L14" s="326"/>
      <c r="M14" s="327"/>
    </row>
    <row r="15" spans="1:13">
      <c r="A15" s="80"/>
      <c r="B15" s="80"/>
      <c r="C15" s="80"/>
      <c r="D15" s="81"/>
      <c r="E15" s="80"/>
      <c r="F15" s="80"/>
      <c r="G15" s="82"/>
      <c r="H15" s="81"/>
      <c r="I15" s="80"/>
      <c r="J15" s="80"/>
      <c r="K15" s="81"/>
      <c r="L15" s="80"/>
      <c r="M15" s="80"/>
    </row>
    <row r="16" spans="1:13" ht="14.25">
      <c r="A16" s="323" t="s">
        <v>89</v>
      </c>
      <c r="B16" s="323"/>
      <c r="C16" s="323"/>
      <c r="D16" s="323"/>
      <c r="E16" s="323"/>
      <c r="F16" s="323"/>
      <c r="G16" s="83"/>
      <c r="H16" s="323" t="s">
        <v>90</v>
      </c>
      <c r="I16" s="323"/>
      <c r="J16" s="323"/>
      <c r="K16" s="323"/>
      <c r="L16" s="323"/>
      <c r="M16" s="323"/>
    </row>
    <row r="17" spans="1:13">
      <c r="A17" s="73" t="s">
        <v>84</v>
      </c>
      <c r="B17" s="73" t="s">
        <v>85</v>
      </c>
      <c r="C17" s="73" t="s">
        <v>86</v>
      </c>
      <c r="D17" s="73" t="s">
        <v>87</v>
      </c>
      <c r="E17" s="324" t="s">
        <v>88</v>
      </c>
      <c r="F17" s="325"/>
      <c r="G17" s="74"/>
      <c r="H17" s="73" t="s">
        <v>84</v>
      </c>
      <c r="I17" s="73" t="s">
        <v>85</v>
      </c>
      <c r="J17" s="73" t="s">
        <v>86</v>
      </c>
      <c r="K17" s="73" t="s">
        <v>87</v>
      </c>
      <c r="L17" s="324" t="s">
        <v>88</v>
      </c>
      <c r="M17" s="325"/>
    </row>
    <row r="18" spans="1:13">
      <c r="A18" s="75"/>
      <c r="B18" s="76"/>
      <c r="C18" s="75"/>
      <c r="D18" s="75"/>
      <c r="E18" s="320"/>
      <c r="F18" s="321"/>
      <c r="G18" s="77"/>
      <c r="H18" s="75"/>
      <c r="I18" s="76"/>
      <c r="J18" s="75"/>
      <c r="K18" s="75"/>
      <c r="L18" s="320"/>
      <c r="M18" s="321"/>
    </row>
    <row r="19" spans="1:13">
      <c r="A19" s="75"/>
      <c r="B19" s="76"/>
      <c r="C19" s="75"/>
      <c r="D19" s="75"/>
      <c r="E19" s="320"/>
      <c r="F19" s="321"/>
      <c r="G19" s="77"/>
      <c r="H19" s="78"/>
      <c r="I19" s="79"/>
      <c r="J19" s="78"/>
      <c r="K19" s="78"/>
      <c r="L19" s="326"/>
      <c r="M19" s="327"/>
    </row>
    <row r="20" spans="1:13">
      <c r="A20" s="75"/>
      <c r="B20" s="76"/>
      <c r="C20" s="75"/>
      <c r="D20" s="75"/>
      <c r="E20" s="320"/>
      <c r="F20" s="321"/>
      <c r="G20" s="77"/>
      <c r="H20" s="78"/>
      <c r="I20" s="78"/>
      <c r="J20" s="78"/>
      <c r="K20" s="78"/>
      <c r="L20" s="326"/>
      <c r="M20" s="327"/>
    </row>
    <row r="21" spans="1:13">
      <c r="A21" s="78"/>
      <c r="B21" s="78"/>
      <c r="C21" s="78"/>
      <c r="D21" s="78"/>
      <c r="E21" s="326"/>
      <c r="F21" s="327"/>
      <c r="G21" s="77"/>
      <c r="H21" s="78"/>
      <c r="I21" s="78"/>
      <c r="J21" s="78"/>
      <c r="K21" s="78"/>
      <c r="L21" s="326"/>
      <c r="M21" s="327"/>
    </row>
    <row r="22" spans="1:13">
      <c r="A22" s="78"/>
      <c r="B22" s="78"/>
      <c r="C22" s="78"/>
      <c r="D22" s="78"/>
      <c r="E22" s="326"/>
      <c r="F22" s="327"/>
      <c r="G22" s="77"/>
      <c r="H22" s="78"/>
      <c r="I22" s="78"/>
      <c r="J22" s="78"/>
      <c r="K22" s="78"/>
      <c r="L22" s="326"/>
      <c r="M22" s="327"/>
    </row>
    <row r="23" spans="1:13">
      <c r="A23" s="78"/>
      <c r="B23" s="78"/>
      <c r="C23" s="78"/>
      <c r="D23" s="78"/>
      <c r="E23" s="326"/>
      <c r="F23" s="327"/>
      <c r="G23" s="77"/>
      <c r="H23" s="78"/>
      <c r="I23" s="78"/>
      <c r="J23" s="78"/>
      <c r="K23" s="78"/>
      <c r="L23" s="326"/>
      <c r="M23" s="327"/>
    </row>
    <row r="24" spans="1:13">
      <c r="A24" s="78"/>
      <c r="B24" s="78"/>
      <c r="C24" s="78"/>
      <c r="D24" s="78"/>
      <c r="E24" s="326"/>
      <c r="F24" s="327"/>
      <c r="G24" s="77"/>
      <c r="H24" s="78"/>
      <c r="I24" s="78"/>
      <c r="J24" s="78"/>
      <c r="K24" s="78"/>
      <c r="L24" s="326"/>
      <c r="M24" s="327"/>
    </row>
    <row r="25" spans="1:13">
      <c r="A25" s="78"/>
      <c r="B25" s="78"/>
      <c r="C25" s="78"/>
      <c r="D25" s="78"/>
      <c r="E25" s="326"/>
      <c r="F25" s="327"/>
      <c r="G25" s="77"/>
      <c r="H25" s="78"/>
      <c r="I25" s="78"/>
      <c r="J25" s="78"/>
      <c r="K25" s="78"/>
      <c r="L25" s="326"/>
      <c r="M25" s="327"/>
    </row>
    <row r="26" spans="1:13">
      <c r="A26" s="78"/>
      <c r="B26" s="78"/>
      <c r="C26" s="78"/>
      <c r="D26" s="78"/>
      <c r="E26" s="326"/>
      <c r="F26" s="327"/>
      <c r="G26" s="77"/>
      <c r="H26" s="78"/>
      <c r="I26" s="78"/>
      <c r="J26" s="78"/>
      <c r="K26" s="78"/>
      <c r="L26" s="326"/>
      <c r="M26" s="327"/>
    </row>
    <row r="27" spans="1:13">
      <c r="A27" s="78"/>
      <c r="B27" s="78"/>
      <c r="C27" s="78"/>
      <c r="D27" s="78"/>
      <c r="E27" s="326"/>
      <c r="F27" s="327"/>
      <c r="G27" s="77"/>
      <c r="H27" s="78"/>
      <c r="I27" s="78"/>
      <c r="J27" s="78"/>
      <c r="K27" s="78"/>
      <c r="L27" s="326"/>
      <c r="M27" s="327"/>
    </row>
    <row r="28" spans="1:13">
      <c r="A28" s="80"/>
      <c r="B28" s="80"/>
      <c r="C28" s="80"/>
      <c r="D28" s="81"/>
      <c r="E28" s="80"/>
      <c r="F28" s="80"/>
      <c r="G28" s="82"/>
      <c r="H28" s="81"/>
      <c r="I28" s="80"/>
      <c r="J28" s="80"/>
      <c r="K28" s="81"/>
      <c r="L28" s="80"/>
      <c r="M28" s="80"/>
    </row>
    <row r="29" spans="1:13" ht="14.25">
      <c r="A29" s="323" t="s">
        <v>92</v>
      </c>
      <c r="B29" s="323"/>
      <c r="C29" s="323"/>
      <c r="D29" s="323"/>
      <c r="E29" s="323"/>
      <c r="F29" s="323"/>
      <c r="G29" s="83"/>
      <c r="H29" s="323" t="s">
        <v>93</v>
      </c>
      <c r="I29" s="323"/>
      <c r="J29" s="323"/>
      <c r="K29" s="323"/>
      <c r="L29" s="323"/>
      <c r="M29" s="323"/>
    </row>
    <row r="30" spans="1:13">
      <c r="A30" s="73" t="s">
        <v>84</v>
      </c>
      <c r="B30" s="73" t="s">
        <v>85</v>
      </c>
      <c r="C30" s="73" t="s">
        <v>86</v>
      </c>
      <c r="D30" s="73" t="s">
        <v>87</v>
      </c>
      <c r="E30" s="324" t="s">
        <v>88</v>
      </c>
      <c r="F30" s="325"/>
      <c r="G30" s="74"/>
      <c r="H30" s="73" t="s">
        <v>84</v>
      </c>
      <c r="I30" s="73" t="s">
        <v>85</v>
      </c>
      <c r="J30" s="73" t="s">
        <v>86</v>
      </c>
      <c r="K30" s="73" t="s">
        <v>87</v>
      </c>
      <c r="L30" s="324" t="s">
        <v>88</v>
      </c>
      <c r="M30" s="325"/>
    </row>
    <row r="31" spans="1:13">
      <c r="A31" s="75"/>
      <c r="B31" s="76">
        <v>44395</v>
      </c>
      <c r="C31" s="75">
        <v>6</v>
      </c>
      <c r="D31" s="75" t="s">
        <v>97</v>
      </c>
      <c r="E31" s="320" t="s">
        <v>91</v>
      </c>
      <c r="F31" s="321"/>
      <c r="G31" s="84"/>
      <c r="H31" s="75"/>
      <c r="I31" s="76"/>
      <c r="J31" s="75"/>
      <c r="K31" s="75"/>
      <c r="L31" s="320"/>
      <c r="M31" s="321"/>
    </row>
    <row r="32" spans="1:13">
      <c r="A32" s="75"/>
      <c r="B32" s="76"/>
      <c r="C32" s="75"/>
      <c r="D32" s="75"/>
      <c r="E32" s="320"/>
      <c r="F32" s="321"/>
      <c r="G32" s="84"/>
      <c r="H32" s="78"/>
      <c r="I32" s="79"/>
      <c r="J32" s="78"/>
      <c r="K32" s="78"/>
      <c r="L32" s="326"/>
      <c r="M32" s="327"/>
    </row>
    <row r="33" spans="1:13">
      <c r="A33" s="78"/>
      <c r="B33" s="79"/>
      <c r="C33" s="78"/>
      <c r="D33" s="78"/>
      <c r="E33" s="326"/>
      <c r="F33" s="327"/>
      <c r="G33" s="84"/>
      <c r="H33" s="78"/>
      <c r="I33" s="78"/>
      <c r="J33" s="78"/>
      <c r="K33" s="78"/>
      <c r="L33" s="326"/>
      <c r="M33" s="327"/>
    </row>
    <row r="34" spans="1:13">
      <c r="A34" s="78"/>
      <c r="B34" s="79"/>
      <c r="C34" s="78"/>
      <c r="D34" s="78"/>
      <c r="E34" s="326"/>
      <c r="F34" s="327"/>
      <c r="G34" s="84"/>
      <c r="H34" s="78"/>
      <c r="I34" s="78"/>
      <c r="J34" s="78"/>
      <c r="K34" s="78"/>
      <c r="L34" s="326"/>
      <c r="M34" s="327"/>
    </row>
    <row r="35" spans="1:13">
      <c r="A35" s="78"/>
      <c r="B35" s="79"/>
      <c r="C35" s="78"/>
      <c r="D35" s="78"/>
      <c r="E35" s="326"/>
      <c r="F35" s="327"/>
      <c r="G35" s="84"/>
      <c r="H35" s="78"/>
      <c r="I35" s="78"/>
      <c r="J35" s="78"/>
      <c r="K35" s="78"/>
      <c r="L35" s="326"/>
      <c r="M35" s="327"/>
    </row>
    <row r="36" spans="1:13">
      <c r="A36" s="78"/>
      <c r="B36" s="78"/>
      <c r="C36" s="78"/>
      <c r="D36" s="78"/>
      <c r="E36" s="326"/>
      <c r="F36" s="327"/>
      <c r="G36" s="84"/>
      <c r="H36" s="78"/>
      <c r="I36" s="78"/>
      <c r="J36" s="78"/>
      <c r="K36" s="78"/>
      <c r="L36" s="326"/>
      <c r="M36" s="327"/>
    </row>
    <row r="37" spans="1:13">
      <c r="A37" s="78"/>
      <c r="B37" s="78"/>
      <c r="C37" s="78"/>
      <c r="D37" s="78"/>
      <c r="E37" s="326"/>
      <c r="F37" s="327"/>
      <c r="G37" s="84"/>
      <c r="H37" s="78"/>
      <c r="I37" s="78"/>
      <c r="J37" s="78"/>
      <c r="K37" s="78"/>
      <c r="L37" s="326"/>
      <c r="M37" s="327"/>
    </row>
    <row r="38" spans="1:13">
      <c r="A38" s="78"/>
      <c r="B38" s="78"/>
      <c r="C38" s="78"/>
      <c r="D38" s="78"/>
      <c r="E38" s="326"/>
      <c r="F38" s="327"/>
      <c r="G38" s="84"/>
      <c r="H38" s="78"/>
      <c r="I38" s="78"/>
      <c r="J38" s="78"/>
      <c r="K38" s="78"/>
      <c r="L38" s="326"/>
      <c r="M38" s="327"/>
    </row>
    <row r="39" spans="1:13">
      <c r="A39" s="78"/>
      <c r="B39" s="78"/>
      <c r="C39" s="78"/>
      <c r="D39" s="78"/>
      <c r="E39" s="326"/>
      <c r="F39" s="327"/>
      <c r="G39" s="84"/>
      <c r="H39" s="78"/>
      <c r="I39" s="78"/>
      <c r="J39" s="78"/>
      <c r="K39" s="78"/>
      <c r="L39" s="326"/>
      <c r="M39" s="327"/>
    </row>
    <row r="40" spans="1:13">
      <c r="A40" s="78"/>
      <c r="B40" s="78"/>
      <c r="C40" s="78"/>
      <c r="D40" s="78"/>
      <c r="E40" s="326"/>
      <c r="F40" s="327"/>
      <c r="G40" s="84"/>
      <c r="H40" s="78"/>
      <c r="I40" s="78"/>
      <c r="J40" s="78"/>
      <c r="K40" s="78"/>
      <c r="L40" s="326"/>
      <c r="M40" s="327"/>
    </row>
    <row r="41" spans="1:13">
      <c r="A41" s="80"/>
      <c r="B41" s="80"/>
      <c r="C41" s="80"/>
      <c r="D41" s="81"/>
      <c r="E41" s="80"/>
      <c r="F41" s="80"/>
      <c r="G41" s="82"/>
      <c r="H41" s="81"/>
      <c r="I41" s="80"/>
      <c r="J41" s="80"/>
      <c r="K41" s="81"/>
      <c r="L41" s="80"/>
      <c r="M41" s="80"/>
    </row>
    <row r="42" spans="1:13" ht="14.25">
      <c r="A42" s="323" t="s">
        <v>94</v>
      </c>
      <c r="B42" s="323"/>
      <c r="C42" s="323"/>
      <c r="D42" s="323"/>
      <c r="E42" s="323"/>
      <c r="F42" s="323"/>
      <c r="H42" s="323" t="s">
        <v>95</v>
      </c>
      <c r="I42" s="323"/>
      <c r="J42" s="323"/>
      <c r="K42" s="323"/>
      <c r="L42" s="323"/>
      <c r="M42" s="323"/>
    </row>
    <row r="43" spans="1:13">
      <c r="A43" s="73" t="s">
        <v>84</v>
      </c>
      <c r="B43" s="73" t="s">
        <v>85</v>
      </c>
      <c r="C43" s="73" t="s">
        <v>86</v>
      </c>
      <c r="D43" s="73" t="s">
        <v>87</v>
      </c>
      <c r="E43" s="324" t="s">
        <v>88</v>
      </c>
      <c r="F43" s="325"/>
      <c r="H43" s="73" t="s">
        <v>84</v>
      </c>
      <c r="I43" s="73" t="s">
        <v>85</v>
      </c>
      <c r="J43" s="73" t="s">
        <v>86</v>
      </c>
      <c r="K43" s="73" t="s">
        <v>87</v>
      </c>
      <c r="L43" s="324" t="s">
        <v>88</v>
      </c>
      <c r="M43" s="325"/>
    </row>
    <row r="44" spans="1:13">
      <c r="A44" s="86"/>
      <c r="B44" s="87">
        <v>44429</v>
      </c>
      <c r="C44" s="86">
        <v>4</v>
      </c>
      <c r="D44" s="86" t="s">
        <v>120</v>
      </c>
      <c r="E44" s="328" t="s">
        <v>118</v>
      </c>
      <c r="F44" s="329"/>
      <c r="H44" s="86"/>
      <c r="I44" s="87">
        <v>44429</v>
      </c>
      <c r="J44" s="86">
        <v>20</v>
      </c>
      <c r="K44" s="86" t="s">
        <v>121</v>
      </c>
      <c r="L44" s="328" t="s">
        <v>122</v>
      </c>
      <c r="M44" s="329"/>
    </row>
    <row r="45" spans="1:13">
      <c r="A45" s="86"/>
      <c r="B45" s="87">
        <v>44429</v>
      </c>
      <c r="C45" s="86">
        <v>2</v>
      </c>
      <c r="D45" s="86" t="s">
        <v>119</v>
      </c>
      <c r="E45" s="328" t="s">
        <v>117</v>
      </c>
      <c r="F45" s="329"/>
      <c r="H45" s="78"/>
      <c r="I45" s="79"/>
      <c r="J45" s="78"/>
      <c r="K45" s="78"/>
      <c r="L45" s="326"/>
      <c r="M45" s="327"/>
    </row>
    <row r="46" spans="1:13">
      <c r="A46" s="78"/>
      <c r="B46" s="78"/>
      <c r="C46" s="78"/>
      <c r="D46" s="78"/>
      <c r="E46" s="326"/>
      <c r="F46" s="327"/>
      <c r="H46" s="78"/>
      <c r="I46" s="78"/>
      <c r="J46" s="78"/>
      <c r="K46" s="78"/>
      <c r="L46" s="326"/>
      <c r="M46" s="327"/>
    </row>
    <row r="47" spans="1:13">
      <c r="A47" s="78"/>
      <c r="B47" s="78"/>
      <c r="C47" s="78"/>
      <c r="D47" s="78"/>
      <c r="E47" s="326"/>
      <c r="F47" s="327"/>
      <c r="H47" s="78"/>
      <c r="I47" s="78"/>
      <c r="J47" s="78"/>
      <c r="K47" s="78"/>
      <c r="L47" s="326"/>
      <c r="M47" s="327"/>
    </row>
    <row r="48" spans="1:13">
      <c r="A48" s="78"/>
      <c r="B48" s="78"/>
      <c r="C48" s="78"/>
      <c r="D48" s="78"/>
      <c r="E48" s="326"/>
      <c r="F48" s="327"/>
      <c r="H48" s="78"/>
      <c r="I48" s="78"/>
      <c r="J48" s="78"/>
      <c r="K48" s="78"/>
      <c r="L48" s="326"/>
      <c r="M48" s="327"/>
    </row>
    <row r="49" spans="1:13">
      <c r="A49" s="78"/>
      <c r="B49" s="78"/>
      <c r="C49" s="78"/>
      <c r="D49" s="78"/>
      <c r="E49" s="326"/>
      <c r="F49" s="327"/>
      <c r="H49" s="78"/>
      <c r="I49" s="78"/>
      <c r="J49" s="78"/>
      <c r="K49" s="78"/>
      <c r="L49" s="326"/>
      <c r="M49" s="327"/>
    </row>
    <row r="50" spans="1:13">
      <c r="A50" s="78"/>
      <c r="B50" s="78"/>
      <c r="C50" s="78"/>
      <c r="D50" s="78"/>
      <c r="E50" s="326"/>
      <c r="F50" s="327"/>
      <c r="H50" s="78"/>
      <c r="I50" s="78"/>
      <c r="J50" s="78"/>
      <c r="K50" s="78"/>
      <c r="L50" s="326"/>
      <c r="M50" s="327"/>
    </row>
    <row r="51" spans="1:13">
      <c r="A51" s="78"/>
      <c r="B51" s="78"/>
      <c r="C51" s="78"/>
      <c r="D51" s="78"/>
      <c r="E51" s="326"/>
      <c r="F51" s="327"/>
      <c r="H51" s="78"/>
      <c r="I51" s="78"/>
      <c r="J51" s="78"/>
      <c r="K51" s="78"/>
      <c r="L51" s="326"/>
      <c r="M51" s="327"/>
    </row>
    <row r="52" spans="1:13">
      <c r="A52" s="78"/>
      <c r="B52" s="78"/>
      <c r="C52" s="78"/>
      <c r="D52" s="78"/>
      <c r="E52" s="326"/>
      <c r="F52" s="327"/>
      <c r="H52" s="78"/>
      <c r="I52" s="78"/>
      <c r="J52" s="78"/>
      <c r="K52" s="78"/>
      <c r="L52" s="326"/>
      <c r="M52" s="327"/>
    </row>
    <row r="53" spans="1:13">
      <c r="A53" s="78"/>
      <c r="B53" s="78"/>
      <c r="C53" s="78"/>
      <c r="D53" s="78"/>
      <c r="E53" s="326"/>
      <c r="F53" s="327"/>
      <c r="H53" s="78"/>
      <c r="I53" s="78"/>
      <c r="J53" s="78"/>
      <c r="K53" s="78"/>
      <c r="L53" s="326"/>
      <c r="M53" s="327"/>
    </row>
    <row r="54" spans="1:13">
      <c r="A54" s="80"/>
      <c r="B54" s="80"/>
      <c r="C54" s="80"/>
      <c r="D54" s="81"/>
      <c r="E54" s="80"/>
      <c r="F54" s="80"/>
      <c r="I54" s="71"/>
      <c r="J54" s="71"/>
    </row>
    <row r="55" spans="1:13">
      <c r="A55" s="330" t="s">
        <v>96</v>
      </c>
      <c r="B55" s="330"/>
      <c r="C55" s="330"/>
      <c r="D55" s="330"/>
      <c r="E55" s="330"/>
      <c r="F55" s="330"/>
    </row>
    <row r="56" spans="1:13">
      <c r="A56" s="330"/>
      <c r="B56" s="330"/>
      <c r="C56" s="330"/>
      <c r="D56" s="330"/>
      <c r="E56" s="330"/>
      <c r="F56" s="330"/>
    </row>
  </sheetData>
  <mergeCells count="98">
    <mergeCell ref="A55:F56"/>
    <mergeCell ref="E51:F51"/>
    <mergeCell ref="L51:M51"/>
    <mergeCell ref="E52:F52"/>
    <mergeCell ref="L52:M52"/>
    <mergeCell ref="E53:F53"/>
    <mergeCell ref="L53:M53"/>
    <mergeCell ref="E48:F48"/>
    <mergeCell ref="L48:M48"/>
    <mergeCell ref="E49:F49"/>
    <mergeCell ref="L49:M49"/>
    <mergeCell ref="E50:F50"/>
    <mergeCell ref="L50:M50"/>
    <mergeCell ref="E45:F45"/>
    <mergeCell ref="L45:M45"/>
    <mergeCell ref="E46:F46"/>
    <mergeCell ref="L46:M46"/>
    <mergeCell ref="E47:F47"/>
    <mergeCell ref="L47:M47"/>
    <mergeCell ref="A42:F42"/>
    <mergeCell ref="H42:M42"/>
    <mergeCell ref="E43:F43"/>
    <mergeCell ref="L43:M43"/>
    <mergeCell ref="E44:F44"/>
    <mergeCell ref="L44:M44"/>
    <mergeCell ref="E38:F38"/>
    <mergeCell ref="L38:M38"/>
    <mergeCell ref="E39:F39"/>
    <mergeCell ref="L39:M39"/>
    <mergeCell ref="E40:F40"/>
    <mergeCell ref="L40:M40"/>
    <mergeCell ref="E35:F35"/>
    <mergeCell ref="L35:M35"/>
    <mergeCell ref="E36:F36"/>
    <mergeCell ref="L36:M36"/>
    <mergeCell ref="E37:F37"/>
    <mergeCell ref="L37:M37"/>
    <mergeCell ref="E32:F32"/>
    <mergeCell ref="L32:M32"/>
    <mergeCell ref="E33:F33"/>
    <mergeCell ref="L33:M33"/>
    <mergeCell ref="E34:F34"/>
    <mergeCell ref="L34:M34"/>
    <mergeCell ref="A29:F29"/>
    <mergeCell ref="H29:M29"/>
    <mergeCell ref="E30:F30"/>
    <mergeCell ref="L30:M30"/>
    <mergeCell ref="E31:F31"/>
    <mergeCell ref="L31:M31"/>
    <mergeCell ref="E25:F25"/>
    <mergeCell ref="L25:M25"/>
    <mergeCell ref="E26:F26"/>
    <mergeCell ref="L26:M26"/>
    <mergeCell ref="E27:F27"/>
    <mergeCell ref="L27:M27"/>
    <mergeCell ref="E22:F22"/>
    <mergeCell ref="L22:M22"/>
    <mergeCell ref="E23:F23"/>
    <mergeCell ref="L23:M23"/>
    <mergeCell ref="E24:F24"/>
    <mergeCell ref="L24:M24"/>
    <mergeCell ref="E19:F19"/>
    <mergeCell ref="L19:M19"/>
    <mergeCell ref="E20:F20"/>
    <mergeCell ref="L20:M20"/>
    <mergeCell ref="E21:F21"/>
    <mergeCell ref="L21:M21"/>
    <mergeCell ref="A16:F16"/>
    <mergeCell ref="H16:M16"/>
    <mergeCell ref="E17:F17"/>
    <mergeCell ref="L17:M17"/>
    <mergeCell ref="E18:F18"/>
    <mergeCell ref="L18:M18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E5:F5"/>
    <mergeCell ref="L5:M5"/>
    <mergeCell ref="A1:M1"/>
    <mergeCell ref="A3:F3"/>
    <mergeCell ref="H3:M3"/>
    <mergeCell ref="E4:F4"/>
    <mergeCell ref="L4:M4"/>
  </mergeCells>
  <phoneticPr fontId="3"/>
  <printOptions horizontalCentered="1"/>
  <pageMargins left="0.15748031496062992" right="0.15748031496062992" top="0.15748031496062992" bottom="0.15748031496062992" header="0.31496062992125984" footer="0.1574803149606299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1部</vt:lpstr>
      <vt:lpstr>1部リーグ戦表</vt:lpstr>
      <vt:lpstr>累積警告</vt:lpstr>
      <vt:lpstr>'1部'!Print_Area</vt:lpstr>
      <vt:lpstr>'1部リーグ戦表'!Print_Area</vt:lpstr>
      <vt:lpstr>累積警告!Print_Area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塩野翔平</dc:creator>
  <cp:lastModifiedBy>塩野翔平</cp:lastModifiedBy>
  <cp:lastPrinted>2021-05-28T04:32:38Z</cp:lastPrinted>
  <dcterms:created xsi:type="dcterms:W3CDTF">2021-03-02T01:50:21Z</dcterms:created>
  <dcterms:modified xsi:type="dcterms:W3CDTF">2021-09-27T03:40:56Z</dcterms:modified>
</cp:coreProperties>
</file>